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5360" windowHeight="7515" activeTab="4"/>
  </bookViews>
  <sheets>
    <sheet name="Pomoc" sheetId="1" r:id="rId1"/>
    <sheet name="Lab.1" sheetId="2" r:id="rId2"/>
    <sheet name="Lab.2" sheetId="3" r:id="rId3"/>
    <sheet name="Lab.3" sheetId="4" r:id="rId4"/>
    <sheet name="Lab.4" sheetId="5" r:id="rId5"/>
  </sheets>
  <externalReferences>
    <externalReference r:id="rId8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<sst xmlns="http://schemas.openxmlformats.org/spreadsheetml/2006/main" count="646" uniqueCount="445">
  <si>
    <t>L.p.</t>
  </si>
  <si>
    <t>Nazwisko</t>
  </si>
  <si>
    <t>Imię</t>
  </si>
  <si>
    <t>Miasto</t>
  </si>
  <si>
    <t>Stawka</t>
  </si>
  <si>
    <t>Pensja</t>
  </si>
  <si>
    <t>11A</t>
  </si>
  <si>
    <t>11B</t>
  </si>
  <si>
    <t>12A</t>
  </si>
  <si>
    <t>12B</t>
  </si>
  <si>
    <t>13A</t>
  </si>
  <si>
    <t>13B</t>
  </si>
  <si>
    <t>Płeć</t>
  </si>
  <si>
    <t>Schuman Robert</t>
  </si>
  <si>
    <t>Piłsudski Józef</t>
  </si>
  <si>
    <t>Sikorski Władysław</t>
  </si>
  <si>
    <t>Szostkiewicz Adam</t>
  </si>
  <si>
    <t>Mickiewicz Adam</t>
  </si>
  <si>
    <t>Asnyk Adam</t>
  </si>
  <si>
    <t>Puszkin Aleksander</t>
  </si>
  <si>
    <t>Rymkiewicz Aleksander</t>
  </si>
  <si>
    <t>Śliwa Alojzy</t>
  </si>
  <si>
    <t>Samulowski Andrzej</t>
  </si>
  <si>
    <t>Struga Andrzej</t>
  </si>
  <si>
    <t>Małecki Antoni</t>
  </si>
  <si>
    <t>Świtycz-Widacka Balbina</t>
  </si>
  <si>
    <t>Głowacki Bartosz</t>
  </si>
  <si>
    <t>Dybowski Benedykt</t>
  </si>
  <si>
    <t>Wilczyński Tomasz</t>
  </si>
  <si>
    <t>Linka Bogumił</t>
  </si>
  <si>
    <t>Chrobry Bolesław</t>
  </si>
  <si>
    <t>Laszka Bolesław</t>
  </si>
  <si>
    <t>Limanowski Bolesław</t>
  </si>
  <si>
    <t>Prus Bolesław</t>
  </si>
  <si>
    <t>Izworski Chrysto</t>
  </si>
  <si>
    <t>Kanafojski Czesław</t>
  </si>
  <si>
    <t>Erdmanowa Alina</t>
  </si>
  <si>
    <t>Abramowski Edward</t>
  </si>
  <si>
    <t>Martuszewski Edward</t>
  </si>
  <si>
    <t>Mróz Edward</t>
  </si>
  <si>
    <t>Turowski Edward</t>
  </si>
  <si>
    <t>Kościński Ernest</t>
  </si>
  <si>
    <t>Wiechert Ernest</t>
  </si>
  <si>
    <t>Paukszto Eugeniusz</t>
  </si>
  <si>
    <t>Nowowiejski Feliks</t>
  </si>
  <si>
    <t>Szrajber Feliks</t>
  </si>
  <si>
    <t>Piotrowski Florian</t>
  </si>
  <si>
    <t>Kręcicki Franciszek</t>
  </si>
  <si>
    <t>Sarnowski Franciszek</t>
  </si>
  <si>
    <t>Stefczyk Franciszek</t>
  </si>
  <si>
    <t>Chopin Fryderyk</t>
  </si>
  <si>
    <t>Leyk Fryderyk</t>
  </si>
  <si>
    <t>Narutowicz Gabriel</t>
  </si>
  <si>
    <t>Kleeberg Franciszek</t>
  </si>
  <si>
    <t>Haller Józef</t>
  </si>
  <si>
    <t>Sosnkowski Kazimierz</t>
  </si>
  <si>
    <t>Okulicki Leopold</t>
  </si>
  <si>
    <t>Zaruski Mariusz</t>
  </si>
  <si>
    <t>Maczek Stanisław</t>
  </si>
  <si>
    <t>Grot-Rowecki Stefan</t>
  </si>
  <si>
    <t>Kutrzeba Tadeusz</t>
  </si>
  <si>
    <t>Anders Władysław</t>
  </si>
  <si>
    <t>Berling Zygmunt</t>
  </si>
  <si>
    <t>Sawicka Hanka</t>
  </si>
  <si>
    <t>Panas Henryk</t>
  </si>
  <si>
    <t>Sienkiewicz Henryk</t>
  </si>
  <si>
    <t>Kołłątaj Hugon</t>
  </si>
  <si>
    <t>Krasicki Ignacy</t>
  </si>
  <si>
    <t>Paderewski Ignacy</t>
  </si>
  <si>
    <t>Sikirycki Igor</t>
  </si>
  <si>
    <t>Kant Immanuel</t>
  </si>
  <si>
    <t>Soplica Jacek</t>
  </si>
  <si>
    <t>Baczewski Jan</t>
  </si>
  <si>
    <t>Bażyński Jan</t>
  </si>
  <si>
    <t>Boenigk Jan</t>
  </si>
  <si>
    <t>Długosz Jan</t>
  </si>
  <si>
    <t>Heweliusz Jan</t>
  </si>
  <si>
    <t>Janowicz Jan</t>
  </si>
  <si>
    <t>Kasprowicz Jan</t>
  </si>
  <si>
    <t>Licznerski Jan</t>
  </si>
  <si>
    <t>Liszewski Jan</t>
  </si>
  <si>
    <t>Żiżko Jan</t>
  </si>
  <si>
    <t>Wengris Janina</t>
  </si>
  <si>
    <t>Korczak Janusz</t>
  </si>
  <si>
    <t>Dąbrowski Jarosław</t>
  </si>
  <si>
    <t>Iwaszkiewicz Jarosław</t>
  </si>
  <si>
    <t>Bukowski Jerzy</t>
  </si>
  <si>
    <t>Burski Jerzy</t>
  </si>
  <si>
    <t>Lanc Jerzy</t>
  </si>
  <si>
    <t>Lelewel Joachim</t>
  </si>
  <si>
    <t>Olsztyn</t>
  </si>
  <si>
    <t>Gdańsk</t>
  </si>
  <si>
    <t>Poznań</t>
  </si>
  <si>
    <t>Warszawa</t>
  </si>
  <si>
    <t>Kraków</t>
  </si>
  <si>
    <t>Szczecin</t>
  </si>
  <si>
    <t>Opole</t>
  </si>
  <si>
    <t>ze strony https://mapa.nocowanie.pl/olsztyn/ulice/ zostało wybrane kilkadziesiąt ulic</t>
  </si>
  <si>
    <t>imię oddzielone jest od nazwiska znakiem spacji, a podwójne nazwiska są połączone myślnikiem</t>
  </si>
  <si>
    <t>wszystkie imiona damskie na liście kończą się literą "a"</t>
  </si>
  <si>
    <t>Nr</t>
  </si>
  <si>
    <t>Unikatowe imiona</t>
  </si>
  <si>
    <t>INSTRUKCJA DO ĆWICZENIA</t>
  </si>
  <si>
    <t>liczba porządkowa ma umożliwić powrót do oryginalnej kolejności</t>
  </si>
  <si>
    <t>numer ma pokazywać bieżącą pozycję na liście niezależnie od sortowania</t>
  </si>
  <si>
    <t>TEKST JAKO KOLUMNY</t>
  </si>
  <si>
    <t>1,2, zaznaczyć obie komórki, kliknąć 2x w kwadracik w prawym dolnym rogu</t>
  </si>
  <si>
    <t>Nazwisko i imię</t>
  </si>
  <si>
    <t>złożone dane, które są odseparowane w konkretny sposób można łatwo rozdzielić na kolumny</t>
  </si>
  <si>
    <t>Imię (=)</t>
  </si>
  <si>
    <t>imiona można również "obliczyć" za pomocą formuł tekstowych</t>
  </si>
  <si>
    <t>zaznaczenie przy użyciu klawiszy CTRL+SHIFT oraz strzałek, kopiuj, wklej specjalnie - wartości</t>
  </si>
  <si>
    <t>Ile osób</t>
  </si>
  <si>
    <t>Koszty</t>
  </si>
  <si>
    <t>w komórkach żółtych będą formuły wyliczające dane</t>
  </si>
  <si>
    <t>w komórkach pomarańczowych będą dane nie zawierające formuł</t>
  </si>
  <si>
    <t>dzięki filtrowaniu danych można ograniczyć to, co będzie widoczne</t>
  </si>
  <si>
    <t>klawisze CTRL+SHIFT oraz strzałki, dane - autofilt lub dane - filtr - autofiltr</t>
  </si>
  <si>
    <t>SUMA</t>
  </si>
  <si>
    <t>podsumowanie umożliwia szybką weryfikację kosztów</t>
  </si>
  <si>
    <t>UWAGA: zauważ, że filtrowanie po mieście nie miało wpływu na widoczną pod tabelą sumę końcową</t>
  </si>
  <si>
    <t>UWAGA: zauważ, że filtrowanie po mieście powodowało ukrywanie również danych poza autofiltrem</t>
  </si>
  <si>
    <t>UWAGA: zauważ, że informacje w stopce pozwalają na podsumowanie dowolnego zaznaczenia</t>
  </si>
  <si>
    <t>UWAGA: zaznaczając komórki z klawiszem CTRL możesz zaznaczyć obszar inny niż pojedynczy prostokąt</t>
  </si>
  <si>
    <t>tabele przestawne pozwalają na automatyzację niektórych analiz</t>
  </si>
  <si>
    <t>sortowanie umożliwia szybkie ułożenie danych w bardziej czytelny sposób</t>
  </si>
  <si>
    <t>zaznaczenie przy użyciu klawiszy CTRL+SHIFT oraz strzałek, sortuj, wskazanie kolumny..., dodaj poziom...</t>
  </si>
  <si>
    <t>:-)</t>
  </si>
  <si>
    <t>1) zablokuj okienka, żeby polecenia w zadaniu oraz wiersze nagłówkowe - 1 i 2 były zawsze widoczne</t>
  </si>
  <si>
    <t>ustawienia widoku pozwalają na to, żeby pewne ważne elementy danych nie znikały z ekranu</t>
  </si>
  <si>
    <t>w kolumnie G znajdują się nazwiska z pierwszym imieniem wybranych patronów Olsztyńskich ulic</t>
  </si>
  <si>
    <t>dane dotyczące miasto oraz stawek są całkowicie fikcyjne - wymyślone na potrzeby ćwiczenia</t>
  </si>
  <si>
    <t>2) w kolumnie [@L.p.] wstaw 2 pierwsze numery i "przeciągnij" je do dołu</t>
  </si>
  <si>
    <t>w komórkach $R$2:$S$8 znajduje się tabela zawierająca tłumaczenia stawek na wysokość pensji</t>
  </si>
  <si>
    <t>w kolumnie P jest miejsce na alfabetyczną listę imion, które występują na liście</t>
  </si>
  <si>
    <t>3) w kolumnie [@Nr] wstaw formułę, która będzie się zwiększała wraz z numerem wiersza</t>
  </si>
  <si>
    <t>4) posortuj największą tabelę wg kolumn [@Stawka] malejąco i [@Nazwisko] rosnąco</t>
  </si>
  <si>
    <t>5) skopiuj zawartość kolumny G do kolumny H tak, aby nie zmienić ustawionego tam formatowania</t>
  </si>
  <si>
    <t>6) rozdziel nazwiska i imiona tak, aby nazwisko zostało w kolumnie H, a imię znalazło się w kolumnie I</t>
  </si>
  <si>
    <t>7) za pomocą formuły wylicz imiona w kolumnie J w oparciu o dane z kolumny G</t>
  </si>
  <si>
    <t>8) w kolumnie [@Płeć] wstaw formułę pokazującą literę płci - "M" dla mężczyzn i "K" dla kobiet</t>
  </si>
  <si>
    <t>9) w kolumnie N wstaw formuły, które będą wyliczały wysokość pensji w oparciu o wpisane stawki</t>
  </si>
  <si>
    <t>11) wklej przygotowaną listę w miejsce przygotowane w kolumnie P</t>
  </si>
  <si>
    <t>12) stwórz listę zawierającą miasta, a następnie formuły obliczające ilości znajdujących się tam osób</t>
  </si>
  <si>
    <t>13) zaznacz największą tabelę i włącz autofiltr; nie zaznaczaj wiersza z podsumowaniem pensji</t>
  </si>
  <si>
    <t>14) pod kolumną [@Pensja] wpisz formułę wyliczającą sumę wypłacanych pensji</t>
  </si>
  <si>
    <t>w drugiej tabeli z miastami (od pola R19) znajduje się miejsce na wpisanie kosztów</t>
  </si>
  <si>
    <t>15) napisz formułę, która przepisze (wiersz po wierszu) nazwy miast z wcześniejsze tabeli</t>
  </si>
  <si>
    <t>16) korzystając z autofiltru wybierz kolejno pojedyncze miasta:</t>
  </si>
  <si>
    <t>18) sprawdź, czy suma kosztów pod główną tabelą jest równa sumie kosztów dla poszczególnych miast</t>
  </si>
  <si>
    <t>17) zaznacz wszystkie pensje, a z paska stanu odczytaj ich sumę i wpisz ją ręcznie w kolumnę S (koszty)</t>
  </si>
  <si>
    <t>=R11, filtr w polu "Miasto" -&gt; np. Olsztyn, zaznaczenie, odczytanie sumy ze stopki, wpisanie danych…</t>
  </si>
  <si>
    <t>=SUMA(N3:N79)</t>
  </si>
  <si>
    <t>podobnie, jak w punktach 10 i 11, a w kolumnie R formuła =LICZ.JEŻELI($L$3:$L$79;R11)</t>
  </si>
  <si>
    <t>w kolumnie R, od wiersza 10 jest miejsce na podobną listę zawierającą miasta</t>
  </si>
  <si>
    <t>znaki dolar w adresach tabeli ze stawkami, =WYSZUKAJ.PIONOWO(M3;$R$2:$S$8;2;FAŁSZ)</t>
  </si>
  <si>
    <t>19) w nowym arkuszu wstaw tabelę przestawną, która umożliwi analizowanie kosztów</t>
  </si>
  <si>
    <t>20) w tabeli wylicz koszty w opaciu o płeć, miasto oraz imię - tabela musi być czytelna</t>
  </si>
  <si>
    <t>21) przygotuj tabelę z zestawieniem dla kierownika oddziałów w Poznaniu i Szczecinie do wydruku</t>
  </si>
  <si>
    <r>
      <t xml:space="preserve">23) wstaw wyniki swojej pracy na platformę </t>
    </r>
    <r>
      <rPr>
        <b/>
        <sz val="11"/>
        <color indexed="30"/>
        <rFont val="Calibri"/>
        <family val="2"/>
      </rPr>
      <t>https://elearning.owsiiz.edu.pl/</t>
    </r>
  </si>
  <si>
    <t>UWAGA: w razie problemów w trakcie ćwiczenia poproś o pomoc prowadzącego lub kolegę z grupy</t>
  </si>
  <si>
    <t>UWAGA: jeżeli całe ćwiczenie zajmie Ci 10 minut, to się nie martw - nie jest to niemożliwe ;-)</t>
  </si>
  <si>
    <t>- podział okien lub instrukcje do zadań w odrębnym arkuszu</t>
  </si>
  <si>
    <t>- wyświetlanie poleceń na projektorze (czy to jest/będzie wygodne?)</t>
  </si>
  <si>
    <t>- równoległe rozwiązywanie pojedynczych zadań grupowo ("szybsi" robią samodzielnie!)</t>
  </si>
  <si>
    <r>
      <t xml:space="preserve">- inne pomysły? - </t>
    </r>
    <r>
      <rPr>
        <b/>
        <i/>
        <sz val="11"/>
        <color indexed="8"/>
        <rFont val="Calibri"/>
        <family val="2"/>
      </rPr>
      <t>proszę zgłosić prowadzącemu</t>
    </r>
  </si>
  <si>
    <t>Co można zoptymalizować na naszych laboratoriach?</t>
  </si>
  <si>
    <r>
      <t xml:space="preserve">22) zapisz arkusz pod nazwą j.w., uzupełnij kierunek i swoje dane: </t>
    </r>
    <r>
      <rPr>
        <b/>
        <sz val="11"/>
        <rFont val="Calibri"/>
        <family val="2"/>
      </rPr>
      <t>ZIP</t>
    </r>
    <r>
      <rPr>
        <sz val="11"/>
        <color indexed="17"/>
        <rFont val="Calibri"/>
        <family val="2"/>
      </rPr>
      <t xml:space="preserve"> - zarz.inż.prod. </t>
    </r>
    <r>
      <rPr>
        <b/>
        <sz val="11"/>
        <color indexed="36"/>
        <rFont val="Calibri"/>
        <family val="2"/>
      </rPr>
      <t>lub</t>
    </r>
    <r>
      <rPr>
        <sz val="11"/>
        <color indexed="17"/>
        <rFont val="Calibri"/>
        <family val="2"/>
      </rPr>
      <t xml:space="preserve"> </t>
    </r>
    <r>
      <rPr>
        <b/>
        <sz val="11"/>
        <rFont val="Calibri"/>
        <family val="2"/>
      </rPr>
      <t>IT</t>
    </r>
    <r>
      <rPr>
        <sz val="11"/>
        <color indexed="17"/>
        <rFont val="Calibri"/>
        <family val="2"/>
      </rPr>
      <t xml:space="preserve"> - informatyka</t>
    </r>
  </si>
  <si>
    <r>
      <t>WSIiZ_TechnologieInformacyjne_</t>
    </r>
    <r>
      <rPr>
        <b/>
        <i/>
        <sz val="11"/>
        <color indexed="53"/>
        <rFont val="Calibri"/>
        <family val="2"/>
      </rPr>
      <t>KIERUNEK</t>
    </r>
    <r>
      <rPr>
        <b/>
        <sz val="11"/>
        <rFont val="Calibri"/>
        <family val="2"/>
      </rPr>
      <t>_</t>
    </r>
    <r>
      <rPr>
        <b/>
        <i/>
        <sz val="11"/>
        <color indexed="53"/>
        <rFont val="Calibri"/>
        <family val="2"/>
      </rPr>
      <t>NazwiskoImię</t>
    </r>
    <r>
      <rPr>
        <b/>
        <sz val="11"/>
        <rFont val="Calibri"/>
        <family val="2"/>
      </rPr>
      <t>.xls</t>
    </r>
  </si>
  <si>
    <t>Tekst</t>
  </si>
  <si>
    <t>Ala ma kota.</t>
  </si>
  <si>
    <t>Ogólne</t>
  </si>
  <si>
    <t>Data YYYY-MM-DD</t>
  </si>
  <si>
    <t>Godzina HH:MM:SS</t>
  </si>
  <si>
    <t>Procenty</t>
  </si>
  <si>
    <t>Liczba (4 miejsca po przecinku)</t>
  </si>
  <si>
    <t>Liczba (0,000)</t>
  </si>
  <si>
    <t>Liczba (0,00)</t>
  </si>
  <si>
    <t>Liczba (0)</t>
  </si>
  <si>
    <t>1) wyśrodkuj tytuł instrukcji do ćwiczenia w pionie i poziomie</t>
  </si>
  <si>
    <t>2) w komórce F3 wpisz "=", kliknij na "Ala ma kota.", a następnie trzykrotnie naciśnij F4</t>
  </si>
  <si>
    <t>Liczba z separacją tys.
i czerwonymi (&lt;0)</t>
  </si>
  <si>
    <t>A</t>
  </si>
  <si>
    <t>B</t>
  </si>
  <si>
    <t>=A1</t>
  </si>
  <si>
    <t>=A$1</t>
  </si>
  <si>
    <t>=$A1</t>
  </si>
  <si>
    <t>=$A$1</t>
  </si>
  <si>
    <t>Formuła 1</t>
  </si>
  <si>
    <t>Formuła 2</t>
  </si>
  <si>
    <t>Nr indeksu</t>
  </si>
  <si>
    <t>Wykłady3
dr inż. Nowak Piotr</t>
  </si>
  <si>
    <t>Wykłady2
prof. dr hab. inż. Iksiński Tomasz</t>
  </si>
  <si>
    <t>Wykłady1
dr Kowalski Jan</t>
  </si>
  <si>
    <t>Laboratorium 1
dr Kowalski Jan</t>
  </si>
  <si>
    <t>Laboratorium 2
mgr inż. Albert Einstein</t>
  </si>
  <si>
    <t>x</t>
  </si>
  <si>
    <t>Grupa</t>
  </si>
  <si>
    <r>
      <t xml:space="preserve">Studia </t>
    </r>
    <r>
      <rPr>
        <b/>
        <sz val="11"/>
        <color indexed="8"/>
        <rFont val="Calibri"/>
        <family val="2"/>
      </rPr>
      <t>zaoczne</t>
    </r>
    <r>
      <rPr>
        <sz val="11"/>
        <color theme="1"/>
        <rFont val="Calibri"/>
        <family val="2"/>
      </rPr>
      <t xml:space="preserve">, kierunek </t>
    </r>
    <r>
      <rPr>
        <b/>
        <sz val="11"/>
        <color indexed="8"/>
        <rFont val="Calibri"/>
        <family val="2"/>
      </rPr>
      <t>Informatyka</t>
    </r>
    <r>
      <rPr>
        <sz val="11"/>
        <color theme="1"/>
        <rFont val="Calibri"/>
        <family val="2"/>
      </rPr>
      <t xml:space="preserve">, rok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, semestr 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, grupy </t>
    </r>
    <r>
      <rPr>
        <b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 xml:space="preserve"> i </t>
    </r>
    <r>
      <rPr>
        <b/>
        <sz val="11"/>
        <color indexed="8"/>
        <rFont val="Calibri"/>
        <family val="2"/>
      </rPr>
      <t>II</t>
    </r>
  </si>
  <si>
    <t>Średnia</t>
  </si>
  <si>
    <t>Braki</t>
  </si>
  <si>
    <t>Zaliczenie</t>
  </si>
  <si>
    <t>Proste formułki, formatowania komórek, formatowanie warunkowe</t>
  </si>
  <si>
    <t>Ochrona arkusza</t>
  </si>
  <si>
    <t>Scalanie dokumentów</t>
  </si>
  <si>
    <t>UWAGA: starsze wersje Excela umożliwiają filtrowanie poprzez "Filtr zaawansowany", tabele przestawne…</t>
  </si>
  <si>
    <t>Enter</t>
  </si>
  <si>
    <t>10) wykorzystując mechanizmy usuwania duplikatów (lub filtrowania) i sortowania przygotuj listę imion</t>
  </si>
  <si>
    <t>UWAGA: nowsze wersje Excela mają wygodny przycisk "Dane -&gt; usuń duplikaty"</t>
  </si>
  <si>
    <t>UWAGA: zauważ, że informacje w stopce pokazują ile wierszy wybrano w autofiltrze (tylko nowszy Excel)</t>
  </si>
  <si>
    <t>dane -&gt; filtr -&gt; filtr zaawansowany -&gt; kopiuj dane - z [Imię] do [@Unikatowe imiona] tylko unikaty [x]</t>
  </si>
  <si>
    <t>1) jeżeli pracowałeś na pliku z arkuszem "Lab.3" to go najpierw usuń</t>
  </si>
  <si>
    <t>2) otwórz plik ze swoją poprzednią pracę i wstaw arkusz Lab3 kopiując go z tego pliku</t>
  </si>
  <si>
    <t>3) rozbij nazwiska i imiona na oddzielne kolumny</t>
  </si>
  <si>
    <t>4) podejrzyj formułę w komórce F5 i ją przeanalizuj</t>
  </si>
  <si>
    <t>5) zobacz co się stanie, gdy zmienisz wartość w dowolnej komórce</t>
  </si>
  <si>
    <t>6) zastąp losowe numery indeksów stałymi wartościami</t>
  </si>
  <si>
    <t>7) wylicz grupę dzieląc listę alfabetycznie - II grupa od litery "P"</t>
  </si>
  <si>
    <t>8) wylicz średnie dla poszczególnych przedmiotów</t>
  </si>
  <si>
    <t>9) wylicz średnią ważoną dla poszczególnych studentów - wykłady x1, laboratoria x0.5</t>
  </si>
  <si>
    <t>10) wylicz średnią rocznika (dla całej listy)</t>
  </si>
  <si>
    <t>11) sformatuj tabelkę tak, aby nagłówki były wyróżnione, a oceny miały grubszą ramkę</t>
  </si>
  <si>
    <t>12) zmień kolor tytułów i nazwisk wykładowców na niebieski</t>
  </si>
  <si>
    <t>13) ustaw szerokości kolumn automatycznie</t>
  </si>
  <si>
    <t>14) ustaw szerokości kolumn z ocenami równo wg największej szerokości</t>
  </si>
  <si>
    <t>15) sformatuj czytelniejsze wyświetlanie ocen - zawsze z 1 miejscem po przecinku</t>
  </si>
  <si>
    <t>16) oznacz błędne oceny/wpisy czerwonym tłem i żółtą czcionką (skala ocen to 2,0 - 5,5)</t>
  </si>
  <si>
    <t>17) zmień czcionkę ocen i średnich na "Courier"</t>
  </si>
  <si>
    <t>18) w kolumnie braki wyświetl wyśrodkowany wykrzyknik tam, gdzie brakuje oceny</t>
  </si>
  <si>
    <t>19) w kolumnie zaliczenie wpisz "0" lub "1" zależnie od tego, czy wszystkie oceny &gt;=2,5</t>
  </si>
  <si>
    <t>20) ukryj zbędne wiersze i kolumny</t>
  </si>
  <si>
    <t>21) włącz ochronę arkusza (bez hasła lub "qwerty")</t>
  </si>
  <si>
    <t>22) zablokuj komórki tak, aby możliwa była edycja wyłącznie komórek z ocenami</t>
  </si>
  <si>
    <t>23) zapisz pracę zastępując plik na platformie https://elearning.owsiiz.edu.pl/</t>
  </si>
  <si>
    <t>Najważniejsze funkcje:</t>
  </si>
  <si>
    <t>=JEŻELI(warunek; wartość-prawda; wartość-fałsz)</t>
  </si>
  <si>
    <t>Wartość warunkowa</t>
  </si>
  <si>
    <t>=JEŻELI(warunek1 &amp; warunek2; wartość-prawda; wartość-fałsz)</t>
  </si>
  <si>
    <t>=JEŻELI(warunek1 | warunek2; wartość-prawda; wartość-fałsz)</t>
  </si>
  <si>
    <t>Suma</t>
  </si>
  <si>
    <t>np. =SUMA(5;2)</t>
  </si>
  <si>
    <t>np. =SUMA(E17:E18)</t>
  </si>
  <si>
    <r>
      <t xml:space="preserve">Dane testowe poniżej </t>
    </r>
    <r>
      <rPr>
        <sz val="11"/>
        <color indexed="8"/>
        <rFont val="Courier New"/>
        <family val="3"/>
      </rPr>
      <t>▼</t>
    </r>
  </si>
  <si>
    <t>Fragment.tekstu</t>
  </si>
  <si>
    <t>=FRAGMENT.TEKSTU(tekst; offset; długość)</t>
  </si>
  <si>
    <t>=SUMA(zakres; [zakres]; [zakres])</t>
  </si>
  <si>
    <t>=SUMA(liczba; [liczba]; [liczba])</t>
  </si>
  <si>
    <t>np. =JEŻELI(D5&gt;50; "Dużo"; "Mało")</t>
  </si>
  <si>
    <t>Złącz.teksty</t>
  </si>
  <si>
    <t>=ZŁĄCZ.TEKSTY(tekst1; [tekst2]; [tekst3])</t>
  </si>
  <si>
    <t>=ZŁĄCZ.TEKSTY(tekst1; [adres2]; [formuła3]; [liczba4])</t>
  </si>
  <si>
    <t>np. =ZŁĄCZ.TEKSTY("W polu E26 wpisano wartość [";E26;"]")</t>
  </si>
  <si>
    <t>np. =ZŁĄCZ.TEKSTY(JEŻELI(E26&gt;0;E26;"XXX"); " &lt;---&gt; "; 3+5)</t>
  </si>
  <si>
    <t>np. =FRAGMENT.TEKSTU(E34; 5; 3)</t>
  </si>
  <si>
    <t>np. =FRAGMENT.TEKSTU(E34; 5; 999)</t>
  </si>
  <si>
    <t>To-jest-tekst</t>
  </si>
  <si>
    <t>Zwraca długość tekstu (z podanej komórki)</t>
  </si>
  <si>
    <t>Zwraca długość tekstu (wpisanego bezpośrednio)</t>
  </si>
  <si>
    <t>Zwraca pozycję tekstu [co] w tekście [gdzie]</t>
  </si>
  <si>
    <t>Opis</t>
  </si>
  <si>
    <t>=DŁ("Ala ma kota.")</t>
  </si>
  <si>
    <t>Przykład formuły</t>
  </si>
  <si>
    <t>=LICZ.JEŻELI(zakres; kryteria)</t>
  </si>
  <si>
    <t>Zlicza ilość komórek w [zakres] równych [kryteria]</t>
  </si>
  <si>
    <t>=DŁ(A2)</t>
  </si>
  <si>
    <t>=ZNAJDŹ("ma"; A2)</t>
  </si>
  <si>
    <t>=LICZ.JEŻELI(A2:A9; "Jola")</t>
  </si>
  <si>
    <t>=SUMA.JEŻELI(zakres; kryteria)</t>
  </si>
  <si>
    <t>Sumuje komórki w [zakres] zgodne z kryterium</t>
  </si>
  <si>
    <t>=SUMA.JEŻELI(A2:A9;"&gt;3")</t>
  </si>
  <si>
    <t>Ważne funkcje</t>
  </si>
  <si>
    <t>=ZNAJDŹ(co; gdzie)</t>
  </si>
  <si>
    <t>=DŁ(adres)</t>
  </si>
  <si>
    <t>=DŁ(tekst)</t>
  </si>
  <si>
    <t>Zwraca sumę podanych wartości i zakresów</t>
  </si>
  <si>
    <t>=SUMA(zakres; [zakres])</t>
  </si>
  <si>
    <t>=SUMA(A2:A9; C2:C9; E2:F9)</t>
  </si>
  <si>
    <t>=SUMA.JEŻELI(A2:A9;ZŁĄCZ.TEKSTY("&gt;";ŚREDNIA(A2:A9)))</t>
  </si>
  <si>
    <t>=ŚREDNIA(zakres; [zakres])</t>
  </si>
  <si>
    <t>Zwraca średnią podanych wartości i zakresów</t>
  </si>
  <si>
    <t>Zwraca wartość środkową (medianę)</t>
  </si>
  <si>
    <t>Zwraca wartość najmniejszą (minimum)</t>
  </si>
  <si>
    <t>Zwraca wartość największą (maksimum)</t>
  </si>
  <si>
    <t>=MIN(zakres; [zakres])</t>
  </si>
  <si>
    <t>=MAX(zakres; [zakres])</t>
  </si>
  <si>
    <t>=MEDIANA(zakres; [zakres])</t>
  </si>
  <si>
    <t>=ZNAK.LICZBY(wartość)</t>
  </si>
  <si>
    <t>Zwraca "1" dla liczb dodatnich, "-1" dla ujemnych</t>
  </si>
  <si>
    <t>=ZNAK.LICZBY(-3)</t>
  </si>
  <si>
    <t>=ŚREDNIA(3;4;5)</t>
  </si>
  <si>
    <t>=MINIMUM(0; A2:A9)</t>
  </si>
  <si>
    <t>=MAX(0; A2:A9)</t>
  </si>
  <si>
    <t>=MEDIANA(A2:A9)</t>
  </si>
  <si>
    <t>=LITERY.MAŁE(tekst)</t>
  </si>
  <si>
    <t>=LITERY.WIELKIE(tekst)</t>
  </si>
  <si>
    <t>=LITERY.MAŁE("Tekst Z Dużymi Literami")</t>
  </si>
  <si>
    <t>=LITERY.WIELKIE("Tekst Z Dużymi Literami")</t>
  </si>
  <si>
    <t>Zwraca tekst zamieniony na małe litery</t>
  </si>
  <si>
    <t>Zwraca tekst zamieniony na duże litery</t>
  </si>
  <si>
    <t>=LEWY(tekst; ile-znaków)</t>
  </si>
  <si>
    <t>=PRAWY(tekst; ile-znaków)</t>
  </si>
  <si>
    <t>Zwraca pierwsze [ile-znaków] tekstu</t>
  </si>
  <si>
    <t>Zwraca ostatnie [ile-znaków] tekstu</t>
  </si>
  <si>
    <t>=LEWY("Tekst 123"; 4)</t>
  </si>
  <si>
    <t>=PRAWY("Tekst 123"; 3)</t>
  </si>
  <si>
    <t>=SUMA.ILOCZYNÓW(zakres;zakres)</t>
  </si>
  <si>
    <t>=SUMA.ILOCZYNÓW(A2:C3)</t>
  </si>
  <si>
    <t>Sumuje iloczyny komórek (A2*B2*C2 + A3*B3*C3)</t>
  </si>
  <si>
    <t>=SUMA.ILOCZYNÓW(zakres)</t>
  </si>
  <si>
    <t>=SUMA.ILOCZYNÓW(A2:A4; C5:C7)</t>
  </si>
  <si>
    <t>Sumuje iloczyny komórek (A2*C5 + A3*C6 + A4*C7)</t>
  </si>
  <si>
    <t>Wyszukaj.pionowo</t>
  </si>
  <si>
    <t>=WYSZUKAJ.PIONOWO(co-szukać; tabela; kolumna; dokładnie)</t>
  </si>
  <si>
    <t>Klucz szukania (1 kolumna)</t>
  </si>
  <si>
    <t>Wynik (kolumna N=2)</t>
  </si>
  <si>
    <t>TRZY</t>
  </si>
  <si>
    <t>CZTERY</t>
  </si>
  <si>
    <t>PIĘĆ</t>
  </si>
  <si>
    <t>SZEŚĆ</t>
  </si>
  <si>
    <r>
      <t>=WYSZUKAJ.PIONOWO($J$32;$J$27:$K$30;2;</t>
    </r>
    <r>
      <rPr>
        <b/>
        <sz val="11"/>
        <color indexed="8"/>
        <rFont val="Calibri"/>
        <family val="2"/>
      </rPr>
      <t>PRAWDA</t>
    </r>
    <r>
      <rPr>
        <sz val="11"/>
        <color theme="1"/>
        <rFont val="Calibri"/>
        <family val="2"/>
      </rPr>
      <t>)</t>
    </r>
  </si>
  <si>
    <r>
      <t>=WYSZUKAJ.PIONOWO($J$32;$J$27:$K$30;2;</t>
    </r>
    <r>
      <rPr>
        <b/>
        <sz val="11"/>
        <color indexed="8"/>
        <rFont val="Calibri"/>
        <family val="2"/>
      </rPr>
      <t>FAŁSZ</t>
    </r>
    <r>
      <rPr>
        <sz val="11"/>
        <color theme="1"/>
        <rFont val="Calibri"/>
        <family val="2"/>
      </rPr>
      <t>)</t>
    </r>
  </si>
  <si>
    <t>=KOMÓRKA(typ; odwołanie)</t>
  </si>
  <si>
    <t>=KOMÓRKA("wiersz"; A2)</t>
  </si>
  <si>
    <t>adres, format, kolor, kolumna, nawiasy, nazwa pliku, ochrona, prefiks, szerokość, typ, wiersz, zawartość</t>
  </si>
  <si>
    <t>Zwraca dane o komórce (poniżej lista informacji)</t>
  </si>
  <si>
    <t>=FRAGMENT.TEKSTU(G3;ZNAJDŹ(" ";G3)+1;99) alternatywnie =PRAWY(G3;DŁ(G3)-ZNAJDŹ(" ";G3))</t>
  </si>
  <si>
    <t>=JEŻELI(PRAWY(I3;1)="a";"K";"M")</t>
  </si>
  <si>
    <t>ustawić kursor w komórce D3 i kliknąć Widok lub Okno - Zablokuj okienka - Zablokuj okienka</t>
  </si>
  <si>
    <t>=KOMÓRKA("wiersz"; F3)-2 alternatywnie =JEŻELI(CZY.BŁĄD(F2+1);1;F2+1) lub JEŻELI.BŁĄD(F2+1;1)</t>
  </si>
  <si>
    <t>3) za kwadracik w prawym dolnym rogu aktywnej komórki F3 przeciągnij formułę w dół</t>
  </si>
  <si>
    <t>4) przeciągnij formuły z zaznaczonego obszaru w prawo</t>
  </si>
  <si>
    <t>5) zauważ, że przeciągając formuły muszisz zdecydować o kierunku pion/poziom</t>
  </si>
  <si>
    <r>
      <t xml:space="preserve">7) obejrzyj formuły </t>
    </r>
    <r>
      <rPr>
        <sz val="11"/>
        <color indexed="55"/>
        <rFont val="Calibri"/>
        <family val="2"/>
      </rPr>
      <t>(podwójne kliknięcie lub F2)</t>
    </r>
    <r>
      <rPr>
        <sz val="11"/>
        <color theme="1"/>
        <rFont val="Calibri"/>
        <family val="2"/>
      </rPr>
      <t xml:space="preserve"> i przeciągnij komórki na puste pola</t>
    </r>
  </si>
  <si>
    <t>8) sprawdź, w jaki sposób znak $ wpływa na przeciągane formuły</t>
  </si>
  <si>
    <t>9) skopiuj formułę z komórki M14 (CTRL+C), zaznacz komórkę N18</t>
  </si>
  <si>
    <t>10) zaznacz obszar M14:N18  strzałkami oraz klawiszami SHIFT (zaznaczenie) i CTRL (skok)</t>
  </si>
  <si>
    <t>11) wklej skopiowaną formułę do całego zaznaczonego obszaru wciskając Enter</t>
  </si>
  <si>
    <t>13) ponownie zaznacz i skopiuj komórkę M14</t>
  </si>
  <si>
    <t>14) zaznacz obszar M14:N18 wpisując go w pasku adresu zamiast M14</t>
  </si>
  <si>
    <t>15) wklej skopiowaną formułę zastępując poprzednią zawartość</t>
  </si>
  <si>
    <t>16) zaznacz komórki F21:F23 i przeciągnij klikając dwukrotnie</t>
  </si>
  <si>
    <t>17) zaznacz komórkę G21 i przeciągnij ją w prawo</t>
  </si>
  <si>
    <t>18) kliknij dwukrotnie przeciągając formułę</t>
  </si>
  <si>
    <t>19) zaznacz całą tabelkę i kliknij "Autosumowanie" (znak SIGMA)</t>
  </si>
  <si>
    <t>12) zmodyfikuj formułę w komórce M14 zamieniając parametry (M13;L14) na ($M13;L$14)</t>
  </si>
  <si>
    <t>0043385</t>
  </si>
  <si>
    <t>6) ustaw formatowania komórek (łącznie z "Ala ma kota") zgodnie z nazwami kolumn</t>
  </si>
  <si>
    <t>W trakcie zadania będziesz odwoływał się do danych z innych plików i arkuszy.</t>
  </si>
  <si>
    <t>3) zmień wartości źródłowe i sprawdź czy się zaktualizowały</t>
  </si>
  <si>
    <t>4) dane z zewnętrznych plików można zaktualizować ręcznie lub automatycznie przy otwieraniu pliku</t>
  </si>
  <si>
    <t>1) przygotuj plik z rozwiązaniami poprzednich zadań i nazwij go np. WSIiZ_TechnologieInformacyjne_123</t>
  </si>
  <si>
    <t>5) zmień nazwę pliku źródłowego np. na WSIiZ_TechnologieInformacyjne_123_przeniesiony</t>
  </si>
  <si>
    <t>6) zamknij ten plik i sprawdź poprawnie otworzysz go ponownie - co się stanie z brakującymi danymi</t>
  </si>
  <si>
    <t>Funkcje matematyczne i statystyczne</t>
  </si>
  <si>
    <r>
      <t xml:space="preserve">2) w </t>
    </r>
    <r>
      <rPr>
        <b/>
        <i/>
        <sz val="11"/>
        <color indexed="8"/>
        <rFont val="Calibri"/>
        <family val="2"/>
      </rPr>
      <t>Tabeli 1</t>
    </r>
    <r>
      <rPr>
        <sz val="11"/>
        <color theme="1"/>
        <rFont val="Calibri"/>
        <family val="2"/>
      </rPr>
      <t xml:space="preserve"> obok uzupełnij formuły tak, aby odświeżały wartości z odpowiednich źródeł</t>
    </r>
  </si>
  <si>
    <t>Funkcje operujące na datach</t>
  </si>
  <si>
    <r>
      <t xml:space="preserve">7) uzupełnij </t>
    </r>
    <r>
      <rPr>
        <b/>
        <i/>
        <sz val="11"/>
        <color indexed="8"/>
        <rFont val="Calibri"/>
        <family val="2"/>
      </rPr>
      <t>Tabelę 2</t>
    </r>
    <r>
      <rPr>
        <sz val="11"/>
        <color theme="1"/>
        <rFont val="Calibri"/>
        <family val="2"/>
      </rPr>
      <t xml:space="preserve"> odpowiednimi funkcjami i formatowaniami komórek</t>
    </r>
  </si>
  <si>
    <t>Wartość pola B2 z arkusza Lab.4</t>
  </si>
  <si>
    <t>Wykresy</t>
  </si>
  <si>
    <t>Transpozycja</t>
  </si>
  <si>
    <r>
      <t xml:space="preserve">13) skopiuj </t>
    </r>
    <r>
      <rPr>
        <b/>
        <i/>
        <sz val="11"/>
        <color indexed="8"/>
        <rFont val="Calibri"/>
        <family val="2"/>
      </rPr>
      <t>Tabelę 4</t>
    </r>
    <r>
      <rPr>
        <sz val="11"/>
        <color theme="1"/>
        <rFont val="Calibri"/>
        <family val="2"/>
      </rPr>
      <t xml:space="preserve"> i wklej ją z wykorzystaniem transpozycji</t>
    </r>
  </si>
  <si>
    <t>14) stwórz drugą kopię tejże tabeli korzystając z funkcji "=TRANSPONUJ" - skorzystaj z pomocy kontekstowej</t>
  </si>
  <si>
    <t>Wartość pola F2 z arkusza Lab.2 w pliku ...123</t>
  </si>
  <si>
    <t>Wartość pola D2 z arkusza Lab.3</t>
  </si>
  <si>
    <t>Wartość</t>
  </si>
  <si>
    <t>Dzisiejsza data YYYY-MM-DD</t>
  </si>
  <si>
    <t>Aktualna godzina HH:MM:SS</t>
  </si>
  <si>
    <t>Numer dnia tygodnia (PN=1)</t>
  </si>
  <si>
    <t>Tydzień kalendarzowy roku*</t>
  </si>
  <si>
    <t>Za godzinę będzie…</t>
  </si>
  <si>
    <t>Wczorajsza data to…</t>
  </si>
  <si>
    <t>Tekst: "Jest … miesiąc"</t>
  </si>
  <si>
    <t>Rok</t>
  </si>
  <si>
    <t>Miesiąc</t>
  </si>
  <si>
    <t>Dzień</t>
  </si>
  <si>
    <t>Godzina</t>
  </si>
  <si>
    <t>Minuta</t>
  </si>
  <si>
    <t>Sekunda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</si>
  <si>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</si>
  <si>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</si>
  <si>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</si>
  <si>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</si>
  <si>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</si>
  <si>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</si>
  <si>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</si>
  <si>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</si>
  <si>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</si>
  <si>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</si>
  <si>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</si>
  <si>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t>Ilość klientów</t>
  </si>
  <si>
    <t>Zyski</t>
  </si>
  <si>
    <t>Koszty stałe:</t>
  </si>
  <si>
    <t>Punkty X</t>
  </si>
  <si>
    <t>TABELA 2 - działania związane z datą i czasem</t>
  </si>
  <si>
    <t>TABELA 1 - odwołania poza bieżący arkusz</t>
  </si>
  <si>
    <t>Cena biletu:</t>
  </si>
  <si>
    <t>TABELA 3 - obliczanie rentowności obiektu</t>
  </si>
  <si>
    <t>Minimum</t>
  </si>
  <si>
    <t>Maksimum</t>
  </si>
  <si>
    <t>Mediana</t>
  </si>
  <si>
    <r>
      <t xml:space="preserve">8) uzupełnij funkcje liczące dane statystyczne pod </t>
    </r>
    <r>
      <rPr>
        <b/>
        <i/>
        <sz val="11"/>
        <color indexed="8"/>
        <rFont val="Calibri"/>
        <family val="2"/>
      </rPr>
      <t>Tabelą 3</t>
    </r>
  </si>
  <si>
    <t>9) zmień wybrane dane źródłowe w wyróżnionych polach i zobacz jak wpłynie to na wynik funkcji</t>
  </si>
  <si>
    <t>TABELA 4</t>
  </si>
  <si>
    <t>Wiersz 3</t>
  </si>
  <si>
    <t>Wiersz 4</t>
  </si>
  <si>
    <t>Wiersz 5</t>
  </si>
  <si>
    <t>Wiersz 6</t>
  </si>
  <si>
    <t>Wiersz 7</t>
  </si>
  <si>
    <t>Wiersz 8</t>
  </si>
  <si>
    <t>T2</t>
  </si>
  <si>
    <t>T1</t>
  </si>
  <si>
    <t>T3</t>
  </si>
  <si>
    <t>T4</t>
  </si>
  <si>
    <t>T5</t>
  </si>
  <si>
    <t>T6</t>
  </si>
  <si>
    <t>T7</t>
  </si>
  <si>
    <t>T8</t>
  </si>
  <si>
    <r>
      <t xml:space="preserve">10) wstaw wykres w oparciu o dane z </t>
    </r>
    <r>
      <rPr>
        <b/>
        <i/>
        <sz val="11"/>
        <color indexed="8"/>
        <rFont val="Calibri"/>
        <family val="2"/>
      </rPr>
      <t>Tabeli 3</t>
    </r>
    <r>
      <rPr>
        <sz val="11"/>
        <color theme="1"/>
        <rFont val="Calibri"/>
        <family val="2"/>
      </rPr>
      <t xml:space="preserve"> z kolumn 2 i 3 oraz z drugi z kolumny 4</t>
    </r>
  </si>
  <si>
    <t>11) zmień skalę "nierównej" osi drugiego wykresu na logarytmiczną</t>
  </si>
  <si>
    <t>12) do drugiego wykresu dodaj linię trendu</t>
  </si>
  <si>
    <t>Visual Basic for Applications</t>
  </si>
  <si>
    <t>14) otwórz edytor Visual Basic przy pomocy skrótu klawiszowego Alt+F11 i obejrzyj dostępne obiekty</t>
  </si>
  <si>
    <t>15) korzystając z opcji dewelopera zarejestruj makro scalające i kolorujące na czerwono zaznaczone komórki</t>
  </si>
  <si>
    <t>16) do stworzonego makra przypisz klawisz skrótu Ctrl+Shift+S i sprawdź, czy i jak działa</t>
  </si>
  <si>
    <t>http://excelszkolenie.pl/Formularze.htm</t>
  </si>
  <si>
    <t>=JEŻELI(LICZ.JEŻELI(J4:N4;"&gt;=2")+LICZ.JEŻELI(J4:N4;"&lt;=6")&lt;10;"!!!";"")</t>
  </si>
  <si>
    <t>Raporty bez VBA - formularze, grupowanie i konspekty</t>
  </si>
  <si>
    <t>17) obejrzyj materiały dostępne pod podanymi linkami</t>
  </si>
  <si>
    <t>http://excelszkolenie.pl/ProfesjonaleneRaporty.htm</t>
  </si>
  <si>
    <t>http://excelszkolenie.pl/Fragmentator.htm</t>
  </si>
  <si>
    <t>http://excelszkolenie.pl/GrupyiKonspekt.htm</t>
  </si>
  <si>
    <t>http://excelszkolenie.pl/InspekcjaFormul.htm</t>
  </si>
  <si>
    <t>SLUG("abcd123 !+@_#ąAŚ") = "abcd123-_aas" - dopuszczalne znaki na wyjściu to 'a..z', '0..9', '-' oraz '_'</t>
  </si>
  <si>
    <r>
      <t xml:space="preserve">Visual Basic for Applications - </t>
    </r>
    <r>
      <rPr>
        <b/>
        <sz val="11"/>
        <color indexed="13"/>
        <rFont val="Calibri"/>
        <family val="2"/>
      </rPr>
      <t>dla informatyków ;-)</t>
    </r>
  </si>
  <si>
    <t>18) w edytorze makr stwórz procedurę zliczającą ilość sekcji poleceń na tym arkuszu</t>
  </si>
  <si>
    <t>19) wynik makra wyświetl za pomocą funkcji Debug.Print w konsolce edytora VBA</t>
  </si>
  <si>
    <t>20) stwórz funkcję użytkownika wyliczającą SLUG (wg zasady pokazanej poniżej)</t>
  </si>
  <si>
    <t>21) wykorzystaj swoją funkcję do stworzenia imiennych adresów e-mail osobom z arkusza "Lab.2"</t>
  </si>
  <si>
    <t>Zewnętrzne źródła danych - praca domowa (ze względu na ograniczenia techniczne)</t>
  </si>
  <si>
    <t>22) na komputerze zainstaluj serwer z bazą danych i zainstaluj ją w 32-bitowych źródłach ODBC</t>
  </si>
  <si>
    <t>23) stwórz 2 powiązane tabele i wpisz w nie dane do testów (po około 10 rekordów lub więcej)</t>
  </si>
  <si>
    <t>24) w MS Query (dostępny w katalogu "Program Files (x86)\Microsoft Office") sprawdź działanie źródła ODBC</t>
  </si>
  <si>
    <t>25) do nowego arkusza wstaw dane z zewnętrznego źródła korzystając z programu MS Query</t>
  </si>
  <si>
    <t>26) zmodyfikuj dane w bazie źródłowej, a następnie odśwież dane wynikowe</t>
  </si>
  <si>
    <t>Uwaga: w opcjach odświeżania można określić, czy dane mają być zapisywane razem z plikiem, czy też 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</si>
</sst>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36"/>
      <name val="Calibri"/>
      <family val="2"/>
    </font>
    <font>
      <b/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b/>
      <i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i/>
      <sz val="11"/>
      <color indexed="62"/>
      <name val="Calibri"/>
      <family val="2"/>
    </font>
    <font>
      <b/>
      <sz val="11"/>
      <color indexed="60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55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7030A0"/>
      <name val="Calibri"/>
      <family val="2"/>
    </font>
    <font>
      <i/>
      <sz val="11"/>
      <color theme="1"/>
      <name val="Calibri"/>
      <family val="2"/>
    </font>
    <font>
      <i/>
      <sz val="11"/>
      <color rgb="FF3F3F76"/>
      <name val="Calibri"/>
      <family val="2"/>
    </font>
    <font>
      <b/>
      <sz val="11"/>
      <color rgb="FF9C6500"/>
      <name val="Calibri"/>
      <family val="2"/>
    </font>
    <font>
      <i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0" tint="-0.34997999668121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4999699890613556"/>
      <name val="Calibri"/>
      <family val="2"/>
    </font>
    <font>
      <sz val="11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>
        <color indexed="63"/>
      </left>
      <right style="thick">
        <color rgb="FF00B0F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26" borderId="1" xfId="39" applyAlignment="1">
      <alignment/>
    </xf>
    <xf numFmtId="0" fontId="49" fillId="30" borderId="10" xfId="51" applyBorder="1" applyAlignment="1">
      <alignment/>
    </xf>
    <xf numFmtId="0" fontId="5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57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2" fontId="52" fillId="33" borderId="10" xfId="0" applyNumberFormat="1" applyFont="1" applyFill="1" applyBorder="1" applyAlignment="1">
      <alignment/>
    </xf>
    <xf numFmtId="2" fontId="49" fillId="30" borderId="10" xfId="51" applyNumberFormat="1" applyBorder="1" applyAlignment="1">
      <alignment/>
    </xf>
    <xf numFmtId="0" fontId="58" fillId="0" borderId="0" xfId="0" applyFont="1" applyAlignment="1">
      <alignment/>
    </xf>
    <xf numFmtId="0" fontId="59" fillId="26" borderId="1" xfId="39" applyFont="1" applyAlignment="1">
      <alignment/>
    </xf>
    <xf numFmtId="0" fontId="49" fillId="30" borderId="1" xfId="51" applyBorder="1" applyAlignment="1">
      <alignment/>
    </xf>
    <xf numFmtId="0" fontId="40" fillId="26" borderId="11" xfId="39" applyBorder="1" applyAlignment="1">
      <alignment/>
    </xf>
    <xf numFmtId="2" fontId="60" fillId="30" borderId="10" xfId="51" applyNumberFormat="1" applyFont="1" applyBorder="1" applyAlignment="1">
      <alignment/>
    </xf>
    <xf numFmtId="0" fontId="0" fillId="0" borderId="10" xfId="0" applyFill="1" applyBorder="1" applyAlignment="1">
      <alignment horizontal="right"/>
    </xf>
    <xf numFmtId="0" fontId="61" fillId="0" borderId="0" xfId="0" applyFont="1" applyAlignment="1">
      <alignment/>
    </xf>
    <xf numFmtId="0" fontId="0" fillId="0" borderId="12" xfId="0" applyBorder="1" applyAlignment="1">
      <alignment/>
    </xf>
    <xf numFmtId="0" fontId="39" fillId="0" borderId="0" xfId="0" applyFont="1" applyAlignment="1" quotePrefix="1">
      <alignment/>
    </xf>
    <xf numFmtId="0" fontId="0" fillId="0" borderId="0" xfId="0" applyAlignment="1" quotePrefix="1">
      <alignment/>
    </xf>
    <xf numFmtId="0" fontId="6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52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0" fillId="8" borderId="10" xfId="0" applyFill="1" applyBorder="1" applyAlignment="1">
      <alignment/>
    </xf>
    <xf numFmtId="0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7" xfId="0" applyNumberFormat="1" applyFont="1" applyFill="1" applyBorder="1" applyAlignment="1" quotePrefix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Alignment="1">
      <alignment/>
    </xf>
    <xf numFmtId="0" fontId="52" fillId="0" borderId="17" xfId="0" applyFont="1" applyBorder="1" applyAlignment="1">
      <alignment/>
    </xf>
    <xf numFmtId="0" fontId="52" fillId="0" borderId="17" xfId="0" applyNumberFormat="1" applyFont="1" applyBorder="1" applyAlignment="1" quotePrefix="1">
      <alignment/>
    </xf>
    <xf numFmtId="0" fontId="52" fillId="0" borderId="17" xfId="0" applyFont="1" applyBorder="1" applyAlignment="1" quotePrefix="1">
      <alignment/>
    </xf>
    <xf numFmtId="0" fontId="52" fillId="0" borderId="20" xfId="0" applyNumberFormat="1" applyFont="1" applyFill="1" applyBorder="1" applyAlignment="1">
      <alignment/>
    </xf>
    <xf numFmtId="0" fontId="52" fillId="0" borderId="21" xfId="0" applyNumberFormat="1" applyFont="1" applyFill="1" applyBorder="1" applyAlignment="1">
      <alignment/>
    </xf>
    <xf numFmtId="0" fontId="52" fillId="0" borderId="20" xfId="0" applyNumberFormat="1" applyFont="1" applyBorder="1" applyAlignment="1">
      <alignment/>
    </xf>
    <xf numFmtId="0" fontId="52" fillId="0" borderId="21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0" fontId="52" fillId="0" borderId="1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 quotePrefix="1">
      <alignment/>
    </xf>
    <xf numFmtId="0" fontId="0" fillId="0" borderId="14" xfId="0" applyBorder="1" applyAlignment="1">
      <alignment/>
    </xf>
    <xf numFmtId="0" fontId="49" fillId="30" borderId="0" xfId="51" applyBorder="1" applyAlignment="1" quotePrefix="1">
      <alignment/>
    </xf>
    <xf numFmtId="0" fontId="40" fillId="26" borderId="1" xfId="39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30" borderId="0" xfId="51" applyBorder="1" applyAlignment="1">
      <alignment/>
    </xf>
    <xf numFmtId="0" fontId="0" fillId="0" borderId="0" xfId="0" applyAlignment="1">
      <alignment horizontal="right"/>
    </xf>
    <xf numFmtId="0" fontId="64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 quotePrefix="1">
      <alignment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14" fontId="39" fillId="0" borderId="0" xfId="0" applyNumberFormat="1" applyFont="1" applyAlignment="1">
      <alignment/>
    </xf>
    <xf numFmtId="22" fontId="39" fillId="0" borderId="0" xfId="0" applyNumberFormat="1" applyFont="1" applyAlignment="1">
      <alignment/>
    </xf>
    <xf numFmtId="0" fontId="52" fillId="11" borderId="0" xfId="0" applyFont="1" applyFill="1" applyAlignment="1">
      <alignment/>
    </xf>
    <xf numFmtId="0" fontId="0" fillId="11" borderId="0" xfId="0" applyFill="1" applyAlignment="1">
      <alignment/>
    </xf>
    <xf numFmtId="0" fontId="5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7" borderId="10" xfId="0" applyFill="1" applyBorder="1" applyAlignment="1">
      <alignment/>
    </xf>
    <xf numFmtId="0" fontId="52" fillId="7" borderId="0" xfId="0" applyFont="1" applyFill="1" applyAlignment="1">
      <alignment/>
    </xf>
    <xf numFmtId="0" fontId="52" fillId="14" borderId="0" xfId="0" applyFont="1" applyFill="1" applyAlignment="1">
      <alignment/>
    </xf>
    <xf numFmtId="0" fontId="0" fillId="14" borderId="0" xfId="0" applyFill="1" applyAlignment="1">
      <alignment/>
    </xf>
    <xf numFmtId="0" fontId="52" fillId="33" borderId="22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0" fillId="3" borderId="10" xfId="0" applyFill="1" applyBorder="1" applyAlignment="1">
      <alignment/>
    </xf>
    <xf numFmtId="164" fontId="32" fillId="3" borderId="10" xfId="0" applyNumberFormat="1" applyFon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0" fillId="3" borderId="25" xfId="0" applyFill="1" applyBorder="1" applyAlignment="1">
      <alignment/>
    </xf>
    <xf numFmtId="164" fontId="32" fillId="3" borderId="26" xfId="0" applyNumberFormat="1" applyFont="1" applyFill="1" applyBorder="1" applyAlignment="1">
      <alignment/>
    </xf>
    <xf numFmtId="3" fontId="0" fillId="3" borderId="23" xfId="0" applyNumberFormat="1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15" borderId="10" xfId="0" applyFill="1" applyBorder="1" applyAlignment="1">
      <alignment/>
    </xf>
    <xf numFmtId="3" fontId="52" fillId="15" borderId="27" xfId="0" applyNumberFormat="1" applyFont="1" applyFill="1" applyBorder="1" applyAlignment="1">
      <alignment/>
    </xf>
    <xf numFmtId="164" fontId="2" fillId="15" borderId="27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Alignment="1" quotePrefix="1">
      <alignment horizontal="right"/>
    </xf>
    <xf numFmtId="0" fontId="0" fillId="19" borderId="0" xfId="0" applyFill="1" applyAlignment="1">
      <alignment/>
    </xf>
    <xf numFmtId="0" fontId="52" fillId="19" borderId="0" xfId="0" applyFont="1" applyFill="1" applyAlignment="1">
      <alignment/>
    </xf>
    <xf numFmtId="0" fontId="43" fillId="14" borderId="0" xfId="44" applyFill="1" applyAlignment="1">
      <alignment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0" fontId="67" fillId="35" borderId="0" xfId="0" applyFont="1" applyFill="1" applyAlignment="1">
      <alignment/>
    </xf>
    <xf numFmtId="0" fontId="39" fillId="0" borderId="0" xfId="0" applyFont="1" applyAlignment="1" quotePrefix="1">
      <alignment horizontal="right"/>
    </xf>
    <xf numFmtId="0" fontId="39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68" fillId="36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9" fillId="0" borderId="0" xfId="0" applyFont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xcelszkolenie.pl/Formularze.htm" TargetMode="External" /><Relationship Id="rId2" Type="http://schemas.openxmlformats.org/officeDocument/2006/relationships/hyperlink" Target="http://excelszkolenie.pl/ProfesjonaleneRaporty.htm" TargetMode="External" /><Relationship Id="rId3" Type="http://schemas.openxmlformats.org/officeDocument/2006/relationships/hyperlink" Target="http://excelszkolenie.pl/Fragmentator.htm" TargetMode="External" /><Relationship Id="rId4" Type="http://schemas.openxmlformats.org/officeDocument/2006/relationships/hyperlink" Target="http://excelszkolenie.pl/GrupyiKonspekt.htm" TargetMode="External" /><Relationship Id="rId5" Type="http://schemas.openxmlformats.org/officeDocument/2006/relationships/hyperlink" Target="http://excelszkolenie.pl/InspekcjaFormul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</sheetPr>
  <dimension ref="B2:L37"/>
  <sheetViews>
    <sheetView zoomScalePageLayoutView="0" workbookViewId="0" topLeftCell="F1">
      <selection activeCell="A1" sqref="A1"/>
    </sheetView>
  </sheetViews>
  <sheetFormatPr defaultColWidth="9.140625" defaultRowHeight="15"/>
  <cols>
    <col min="1" max="2" width="3.28125" style="0" customWidth="1"/>
    <col min="3" max="3" width="21.7109375" style="0" customWidth="1"/>
    <col min="4" max="4" width="57.57421875" style="0" bestFit="1" customWidth="1"/>
    <col min="5" max="5" width="12.57421875" style="0" customWidth="1"/>
    <col min="6" max="7" width="3.28125" style="0" customWidth="1"/>
    <col min="10" max="10" width="32.421875" style="0" bestFit="1" customWidth="1"/>
    <col min="11" max="11" width="45.421875" style="0" bestFit="1" customWidth="1"/>
    <col min="12" max="12" width="51.8515625" style="0" bestFit="1" customWidth="1"/>
    <col min="14" max="14" width="9.8515625" style="0" bestFit="1" customWidth="1"/>
  </cols>
  <sheetData>
    <row r="2" spans="3:12" ht="15">
      <c r="C2" s="39" t="s">
        <v>234</v>
      </c>
      <c r="E2" s="66" t="s">
        <v>242</v>
      </c>
      <c r="J2" s="39" t="s">
        <v>270</v>
      </c>
      <c r="K2" s="39" t="s">
        <v>259</v>
      </c>
      <c r="L2" s="39" t="s">
        <v>261</v>
      </c>
    </row>
    <row r="3" spans="10:12" ht="15">
      <c r="J3" s="20" t="s">
        <v>273</v>
      </c>
      <c r="K3" t="s">
        <v>257</v>
      </c>
      <c r="L3" s="20" t="s">
        <v>260</v>
      </c>
    </row>
    <row r="4" spans="2:12" ht="15">
      <c r="B4" s="53"/>
      <c r="C4" s="55"/>
      <c r="D4" s="54"/>
      <c r="E4" s="55"/>
      <c r="F4" s="56"/>
      <c r="J4" s="20" t="s">
        <v>272</v>
      </c>
      <c r="K4" t="s">
        <v>256</v>
      </c>
      <c r="L4" s="20" t="s">
        <v>264</v>
      </c>
    </row>
    <row r="5" spans="2:12" ht="15">
      <c r="B5" s="57"/>
      <c r="C5" s="51" t="s">
        <v>236</v>
      </c>
      <c r="D5" s="58" t="s">
        <v>235</v>
      </c>
      <c r="E5" s="51"/>
      <c r="F5" s="59"/>
      <c r="J5" s="20" t="s">
        <v>271</v>
      </c>
      <c r="K5" t="s">
        <v>258</v>
      </c>
      <c r="L5" s="20" t="s">
        <v>265</v>
      </c>
    </row>
    <row r="6" spans="2:12" ht="15">
      <c r="B6" s="57"/>
      <c r="C6" s="51"/>
      <c r="D6" s="58" t="s">
        <v>237</v>
      </c>
      <c r="E6" s="51"/>
      <c r="F6" s="59"/>
      <c r="J6" s="20" t="s">
        <v>293</v>
      </c>
      <c r="K6" t="s">
        <v>297</v>
      </c>
      <c r="L6" s="20" t="s">
        <v>295</v>
      </c>
    </row>
    <row r="7" spans="2:12" ht="15">
      <c r="B7" s="57"/>
      <c r="C7" s="51"/>
      <c r="D7" s="58" t="s">
        <v>238</v>
      </c>
      <c r="E7" s="51"/>
      <c r="F7" s="59"/>
      <c r="J7" s="20" t="s">
        <v>294</v>
      </c>
      <c r="K7" t="s">
        <v>298</v>
      </c>
      <c r="L7" s="20" t="s">
        <v>296</v>
      </c>
    </row>
    <row r="8" spans="2:12" ht="15">
      <c r="B8" s="57"/>
      <c r="C8" s="51"/>
      <c r="D8" s="51"/>
      <c r="E8" s="51"/>
      <c r="F8" s="59"/>
      <c r="J8" s="20" t="s">
        <v>299</v>
      </c>
      <c r="K8" t="s">
        <v>301</v>
      </c>
      <c r="L8" s="20" t="s">
        <v>303</v>
      </c>
    </row>
    <row r="9" spans="2:12" ht="15">
      <c r="B9" s="57"/>
      <c r="C9" s="51"/>
      <c r="D9" s="58" t="s">
        <v>247</v>
      </c>
      <c r="E9" s="51"/>
      <c r="F9" s="59"/>
      <c r="J9" s="20" t="s">
        <v>300</v>
      </c>
      <c r="K9" t="s">
        <v>302</v>
      </c>
      <c r="L9" s="20" t="s">
        <v>304</v>
      </c>
    </row>
    <row r="10" spans="2:12" ht="15">
      <c r="B10" s="57"/>
      <c r="C10" s="51"/>
      <c r="D10" s="60" t="str">
        <f>IF(E6&gt;50,"Dużo","Mało")</f>
        <v>Mało</v>
      </c>
      <c r="E10" s="61">
        <v>50</v>
      </c>
      <c r="F10" s="59"/>
      <c r="J10" s="20" t="s">
        <v>275</v>
      </c>
      <c r="K10" t="s">
        <v>274</v>
      </c>
      <c r="L10" s="20" t="s">
        <v>276</v>
      </c>
    </row>
    <row r="11" spans="2:12" ht="15">
      <c r="B11" s="62"/>
      <c r="C11" s="63"/>
      <c r="D11" s="63"/>
      <c r="E11" s="63"/>
      <c r="F11" s="64"/>
      <c r="J11" s="20" t="s">
        <v>278</v>
      </c>
      <c r="K11" t="s">
        <v>279</v>
      </c>
      <c r="L11" s="20" t="s">
        <v>289</v>
      </c>
    </row>
    <row r="12" spans="2:12" ht="15">
      <c r="B12" s="53"/>
      <c r="C12" s="55"/>
      <c r="D12" s="55"/>
      <c r="E12" s="55"/>
      <c r="F12" s="56"/>
      <c r="J12" s="20" t="s">
        <v>283</v>
      </c>
      <c r="K12" t="s">
        <v>281</v>
      </c>
      <c r="L12" s="20" t="s">
        <v>290</v>
      </c>
    </row>
    <row r="13" spans="2:12" ht="15">
      <c r="B13" s="57"/>
      <c r="C13" s="51" t="s">
        <v>239</v>
      </c>
      <c r="D13" s="58" t="s">
        <v>246</v>
      </c>
      <c r="E13" s="51"/>
      <c r="F13" s="59"/>
      <c r="J13" s="20" t="s">
        <v>284</v>
      </c>
      <c r="K13" t="s">
        <v>282</v>
      </c>
      <c r="L13" s="20" t="s">
        <v>291</v>
      </c>
    </row>
    <row r="14" spans="2:12" ht="15">
      <c r="B14" s="57"/>
      <c r="C14" s="51"/>
      <c r="D14" s="58" t="s">
        <v>245</v>
      </c>
      <c r="E14" s="51"/>
      <c r="F14" s="59"/>
      <c r="J14" s="20" t="s">
        <v>285</v>
      </c>
      <c r="K14" t="s">
        <v>280</v>
      </c>
      <c r="L14" s="20" t="s">
        <v>292</v>
      </c>
    </row>
    <row r="15" spans="2:12" ht="15">
      <c r="B15" s="57"/>
      <c r="C15" s="51"/>
      <c r="D15" s="51"/>
      <c r="E15" s="51"/>
      <c r="F15" s="59"/>
      <c r="J15" s="20" t="s">
        <v>286</v>
      </c>
      <c r="K15" t="s">
        <v>287</v>
      </c>
      <c r="L15" s="20" t="s">
        <v>288</v>
      </c>
    </row>
    <row r="16" spans="2:12" ht="15">
      <c r="B16" s="57"/>
      <c r="C16" s="51"/>
      <c r="D16" s="51" t="s">
        <v>240</v>
      </c>
      <c r="E16" s="51"/>
      <c r="F16" s="59"/>
      <c r="J16" s="20" t="s">
        <v>262</v>
      </c>
      <c r="K16" t="s">
        <v>263</v>
      </c>
      <c r="L16" s="20" t="s">
        <v>266</v>
      </c>
    </row>
    <row r="17" spans="2:12" ht="15">
      <c r="B17" s="57"/>
      <c r="C17" s="51"/>
      <c r="D17" s="65">
        <f>SUM(5,2)</f>
        <v>7</v>
      </c>
      <c r="E17" s="51"/>
      <c r="F17" s="59"/>
      <c r="J17" s="20" t="s">
        <v>267</v>
      </c>
      <c r="K17" t="s">
        <v>268</v>
      </c>
      <c r="L17" s="20" t="s">
        <v>269</v>
      </c>
    </row>
    <row r="18" spans="2:12" ht="15">
      <c r="B18" s="57"/>
      <c r="C18" s="51"/>
      <c r="D18" s="51" t="s">
        <v>241</v>
      </c>
      <c r="E18" s="61">
        <v>4</v>
      </c>
      <c r="F18" s="59"/>
      <c r="J18" s="20" t="s">
        <v>267</v>
      </c>
      <c r="K18" t="s">
        <v>268</v>
      </c>
      <c r="L18" s="20" t="s">
        <v>277</v>
      </c>
    </row>
    <row r="19" spans="2:12" ht="15">
      <c r="B19" s="57"/>
      <c r="C19" s="51"/>
      <c r="D19" s="65">
        <f>SUM(E18:E19)</f>
        <v>9</v>
      </c>
      <c r="E19" s="61">
        <v>5</v>
      </c>
      <c r="F19" s="59"/>
      <c r="J19" s="20" t="s">
        <v>308</v>
      </c>
      <c r="K19" t="s">
        <v>307</v>
      </c>
      <c r="L19" s="20" t="s">
        <v>306</v>
      </c>
    </row>
    <row r="20" spans="2:12" ht="15">
      <c r="B20" s="62"/>
      <c r="C20" s="63"/>
      <c r="D20" s="63"/>
      <c r="E20" s="63"/>
      <c r="F20" s="64"/>
      <c r="J20" s="20" t="s">
        <v>305</v>
      </c>
      <c r="K20" t="s">
        <v>310</v>
      </c>
      <c r="L20" s="20" t="s">
        <v>309</v>
      </c>
    </row>
    <row r="21" spans="2:12" ht="15">
      <c r="B21" s="53"/>
      <c r="C21" s="55"/>
      <c r="D21" s="55"/>
      <c r="E21" s="55"/>
      <c r="F21" s="56"/>
      <c r="J21" s="20" t="s">
        <v>321</v>
      </c>
      <c r="K21" t="s">
        <v>324</v>
      </c>
      <c r="L21" s="20" t="s">
        <v>322</v>
      </c>
    </row>
    <row r="22" spans="2:11" ht="15">
      <c r="B22" s="57"/>
      <c r="C22" s="51" t="s">
        <v>248</v>
      </c>
      <c r="D22" s="58" t="s">
        <v>249</v>
      </c>
      <c r="E22" s="51"/>
      <c r="F22" s="59"/>
      <c r="K22" s="67" t="s">
        <v>323</v>
      </c>
    </row>
    <row r="23" spans="2:6" ht="15">
      <c r="B23" s="57"/>
      <c r="C23" s="51"/>
      <c r="D23" s="58" t="s">
        <v>250</v>
      </c>
      <c r="E23" s="51"/>
      <c r="F23" s="59"/>
    </row>
    <row r="24" spans="2:12" ht="15">
      <c r="B24" s="57"/>
      <c r="C24" s="51"/>
      <c r="D24" s="51"/>
      <c r="E24" s="51"/>
      <c r="F24" s="59"/>
      <c r="I24" s="53"/>
      <c r="J24" s="55"/>
      <c r="K24" s="55"/>
      <c r="L24" s="56"/>
    </row>
    <row r="25" spans="2:12" ht="15">
      <c r="B25" s="57"/>
      <c r="C25" s="51"/>
      <c r="D25" s="51" t="s">
        <v>251</v>
      </c>
      <c r="E25" s="51"/>
      <c r="F25" s="59"/>
      <c r="I25" s="57"/>
      <c r="J25" s="51" t="s">
        <v>311</v>
      </c>
      <c r="K25" s="58" t="s">
        <v>312</v>
      </c>
      <c r="L25" s="59"/>
    </row>
    <row r="26" spans="2:12" ht="15">
      <c r="B26" s="57"/>
      <c r="C26" s="51"/>
      <c r="D26" s="65" t="str">
        <f>CONCATENATE("W polu E26 wpisano wartość [",E26,"]")</f>
        <v>W polu E26 wpisano wartość [123]</v>
      </c>
      <c r="E26" s="61">
        <v>123</v>
      </c>
      <c r="F26" s="59"/>
      <c r="I26" s="57"/>
      <c r="J26" s="51"/>
      <c r="K26" s="51"/>
      <c r="L26" s="59"/>
    </row>
    <row r="27" spans="2:12" ht="15">
      <c r="B27" s="57"/>
      <c r="C27" s="51"/>
      <c r="D27" s="51" t="s">
        <v>252</v>
      </c>
      <c r="E27" s="51"/>
      <c r="F27" s="59"/>
      <c r="I27" s="57"/>
      <c r="J27" s="35" t="s">
        <v>313</v>
      </c>
      <c r="K27" s="35" t="s">
        <v>314</v>
      </c>
      <c r="L27" s="59"/>
    </row>
    <row r="28" spans="2:12" ht="15">
      <c r="B28" s="57"/>
      <c r="C28" s="51"/>
      <c r="D28" s="65" t="str">
        <f>CONCATENATE(IF(E26&gt;0,E26,"XXX")," &lt;---&gt; ",3+5)</f>
        <v>123 &lt;---&gt; 8</v>
      </c>
      <c r="E28" s="51"/>
      <c r="F28" s="59"/>
      <c r="I28" s="57"/>
      <c r="J28" s="1">
        <v>3</v>
      </c>
      <c r="K28" s="1" t="s">
        <v>315</v>
      </c>
      <c r="L28" s="59"/>
    </row>
    <row r="29" spans="2:12" ht="15">
      <c r="B29" s="62"/>
      <c r="C29" s="63"/>
      <c r="D29" s="63"/>
      <c r="E29" s="63"/>
      <c r="F29" s="64"/>
      <c r="I29" s="57"/>
      <c r="J29" s="1">
        <v>4</v>
      </c>
      <c r="K29" s="1" t="s">
        <v>316</v>
      </c>
      <c r="L29" s="59"/>
    </row>
    <row r="30" spans="2:12" ht="15">
      <c r="B30" s="53"/>
      <c r="C30" s="55"/>
      <c r="D30" s="55"/>
      <c r="E30" s="55"/>
      <c r="F30" s="56"/>
      <c r="I30" s="57"/>
      <c r="J30" s="1">
        <v>5</v>
      </c>
      <c r="K30" s="1" t="s">
        <v>317</v>
      </c>
      <c r="L30" s="59"/>
    </row>
    <row r="31" spans="2:12" ht="15">
      <c r="B31" s="57"/>
      <c r="C31" s="51" t="s">
        <v>243</v>
      </c>
      <c r="D31" s="58" t="s">
        <v>244</v>
      </c>
      <c r="E31" s="51"/>
      <c r="F31" s="59"/>
      <c r="I31" s="57"/>
      <c r="J31" s="1">
        <v>6</v>
      </c>
      <c r="K31" s="1" t="s">
        <v>318</v>
      </c>
      <c r="L31" s="59"/>
    </row>
    <row r="32" spans="2:12" ht="15">
      <c r="B32" s="57"/>
      <c r="C32" s="51"/>
      <c r="D32" s="51"/>
      <c r="E32" s="51"/>
      <c r="F32" s="59"/>
      <c r="I32" s="57"/>
      <c r="J32" s="51"/>
      <c r="K32" s="51"/>
      <c r="L32" s="59"/>
    </row>
    <row r="33" spans="2:12" ht="15">
      <c r="B33" s="57"/>
      <c r="C33" s="51"/>
      <c r="D33" s="51" t="s">
        <v>253</v>
      </c>
      <c r="E33" s="51"/>
      <c r="F33" s="59"/>
      <c r="I33" s="57"/>
      <c r="J33" s="61">
        <v>3.5</v>
      </c>
      <c r="K33" s="58" t="s">
        <v>319</v>
      </c>
      <c r="L33" s="59"/>
    </row>
    <row r="34" spans="2:12" ht="15">
      <c r="B34" s="57"/>
      <c r="C34" s="51"/>
      <c r="D34" s="65" t="str">
        <f>MID(E34,5,3)</f>
        <v>est</v>
      </c>
      <c r="E34" s="61" t="s">
        <v>255</v>
      </c>
      <c r="F34" s="59"/>
      <c r="I34" s="57"/>
      <c r="J34" s="51"/>
      <c r="K34" s="65" t="str">
        <f>VLOOKUP($J$33,$J$28:$K$31,2,TRUE)</f>
        <v>TRZY</v>
      </c>
      <c r="L34" s="59"/>
    </row>
    <row r="35" spans="2:12" ht="15">
      <c r="B35" s="57"/>
      <c r="C35" s="51"/>
      <c r="D35" s="51" t="s">
        <v>254</v>
      </c>
      <c r="E35" s="51"/>
      <c r="F35" s="59"/>
      <c r="I35" s="57"/>
      <c r="J35" s="51"/>
      <c r="K35" s="58" t="s">
        <v>320</v>
      </c>
      <c r="L35" s="59"/>
    </row>
    <row r="36" spans="2:12" ht="15">
      <c r="B36" s="57"/>
      <c r="C36" s="51"/>
      <c r="D36" s="65" t="str">
        <f>MID(E34,5,999)</f>
        <v>est-tekst</v>
      </c>
      <c r="E36" s="51"/>
      <c r="F36" s="59"/>
      <c r="I36" s="57"/>
      <c r="J36" s="51"/>
      <c r="K36" s="65" t="e">
        <f>VLOOKUP($J$33,$J$28:$K$31,2,FALSE)</f>
        <v>#N/A</v>
      </c>
      <c r="L36" s="59"/>
    </row>
    <row r="37" spans="2:12" ht="15">
      <c r="B37" s="62"/>
      <c r="C37" s="63"/>
      <c r="D37" s="63"/>
      <c r="E37" s="63"/>
      <c r="F37" s="64"/>
      <c r="I37" s="62"/>
      <c r="J37" s="63"/>
      <c r="K37" s="63"/>
      <c r="L37" s="6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N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.28125" style="0" customWidth="1"/>
    <col min="2" max="2" width="78.140625" style="0" customWidth="1"/>
    <col min="3" max="3" width="1.8515625" style="23" customWidth="1"/>
    <col min="4" max="4" width="1.8515625" style="0" customWidth="1"/>
    <col min="5" max="5" width="17.7109375" style="22" customWidth="1"/>
    <col min="6" max="14" width="17.7109375" style="0" customWidth="1"/>
    <col min="15" max="15" width="3.28125" style="0" customWidth="1"/>
  </cols>
  <sheetData>
    <row r="2" spans="2:14" ht="26.25">
      <c r="B2" s="4" t="s">
        <v>102</v>
      </c>
      <c r="E2" s="24" t="s">
        <v>169</v>
      </c>
      <c r="F2" s="4" t="s">
        <v>171</v>
      </c>
      <c r="G2" s="4" t="s">
        <v>172</v>
      </c>
      <c r="H2" s="4" t="s">
        <v>173</v>
      </c>
      <c r="I2" s="4" t="s">
        <v>174</v>
      </c>
      <c r="J2" s="4" t="s">
        <v>175</v>
      </c>
      <c r="K2" s="4" t="s">
        <v>176</v>
      </c>
      <c r="L2" s="4" t="s">
        <v>177</v>
      </c>
      <c r="M2" s="4" t="s">
        <v>178</v>
      </c>
      <c r="N2" s="25" t="s">
        <v>181</v>
      </c>
    </row>
    <row r="3" spans="5:14" ht="15">
      <c r="E3" s="68" t="s">
        <v>170</v>
      </c>
      <c r="F3" s="26"/>
      <c r="G3" s="26"/>
      <c r="H3" s="26"/>
      <c r="I3" s="26"/>
      <c r="J3" s="26"/>
      <c r="K3" s="26"/>
      <c r="L3" s="26"/>
      <c r="M3" s="26"/>
      <c r="N3" s="26"/>
    </row>
    <row r="4" spans="2:14" ht="15">
      <c r="B4" t="s">
        <v>179</v>
      </c>
      <c r="E4" s="69" t="s">
        <v>345</v>
      </c>
      <c r="F4" s="26"/>
      <c r="G4" s="26"/>
      <c r="H4" s="26"/>
      <c r="I4" s="26"/>
      <c r="J4" s="26"/>
      <c r="K4" s="26"/>
      <c r="L4" s="26"/>
      <c r="M4" s="26"/>
      <c r="N4" s="26"/>
    </row>
    <row r="5" spans="5:14" ht="15">
      <c r="E5" s="68">
        <v>43383.48454861111</v>
      </c>
      <c r="F5" s="26"/>
      <c r="G5" s="26"/>
      <c r="H5" s="26"/>
      <c r="I5" s="26"/>
      <c r="J5" s="26"/>
      <c r="K5" s="26"/>
      <c r="L5" s="26"/>
      <c r="M5" s="26"/>
      <c r="N5" s="26"/>
    </row>
    <row r="6" spans="2:14" ht="15">
      <c r="B6" s="27"/>
      <c r="E6" s="68">
        <v>0.1575</v>
      </c>
      <c r="F6" s="26"/>
      <c r="G6" s="26"/>
      <c r="H6" s="26"/>
      <c r="I6" s="26"/>
      <c r="J6" s="26"/>
      <c r="K6" s="26"/>
      <c r="L6" s="26"/>
      <c r="M6" s="26"/>
      <c r="N6" s="26"/>
    </row>
    <row r="7" spans="2:14" ht="15">
      <c r="B7" s="27" t="s">
        <v>180</v>
      </c>
      <c r="E7" s="68">
        <v>123.456</v>
      </c>
      <c r="F7" s="26"/>
      <c r="G7" s="26"/>
      <c r="H7" s="26"/>
      <c r="I7" s="26"/>
      <c r="J7" s="26"/>
      <c r="K7" s="26"/>
      <c r="L7" s="26"/>
      <c r="M7" s="26"/>
      <c r="N7" s="26"/>
    </row>
    <row r="8" spans="2:14" ht="15">
      <c r="B8" s="27" t="s">
        <v>329</v>
      </c>
      <c r="E8" s="68">
        <v>1234.56</v>
      </c>
      <c r="F8" s="26"/>
      <c r="G8" s="26"/>
      <c r="H8" s="26"/>
      <c r="I8" s="26"/>
      <c r="J8" s="26"/>
      <c r="K8" s="26"/>
      <c r="L8" s="26"/>
      <c r="M8" s="26"/>
      <c r="N8" s="26"/>
    </row>
    <row r="9" spans="2:14" ht="15">
      <c r="B9" s="27" t="s">
        <v>330</v>
      </c>
      <c r="E9" s="68">
        <v>12345.6</v>
      </c>
      <c r="F9" s="26"/>
      <c r="G9" s="26"/>
      <c r="H9" s="26"/>
      <c r="I9" s="26"/>
      <c r="J9" s="26"/>
      <c r="K9" s="26"/>
      <c r="L9" s="26"/>
      <c r="M9" s="26"/>
      <c r="N9" s="26"/>
    </row>
    <row r="10" spans="2:14" ht="15">
      <c r="B10" s="27" t="s">
        <v>331</v>
      </c>
      <c r="E10" s="68">
        <v>123456</v>
      </c>
      <c r="F10" s="26"/>
      <c r="G10" s="26"/>
      <c r="H10" s="26"/>
      <c r="I10" s="26"/>
      <c r="J10" s="26"/>
      <c r="K10" s="26"/>
      <c r="L10" s="26"/>
      <c r="M10" s="26"/>
      <c r="N10" s="26"/>
    </row>
    <row r="11" spans="2:14" ht="15">
      <c r="B11" s="27" t="s">
        <v>346</v>
      </c>
      <c r="E11" s="68">
        <v>-123456</v>
      </c>
      <c r="F11" s="26"/>
      <c r="G11" s="26"/>
      <c r="H11" s="26"/>
      <c r="I11" s="26"/>
      <c r="J11" s="26"/>
      <c r="K11" s="26"/>
      <c r="L11" s="26"/>
      <c r="M11" s="26"/>
      <c r="N11" s="26"/>
    </row>
    <row r="12" ht="15">
      <c r="B12" s="27"/>
    </row>
    <row r="13" spans="5:14" ht="15">
      <c r="E13" s="41" t="s">
        <v>184</v>
      </c>
      <c r="F13" s="37" t="s">
        <v>182</v>
      </c>
      <c r="G13" s="38" t="s">
        <v>183</v>
      </c>
      <c r="H13" s="42" t="s">
        <v>185</v>
      </c>
      <c r="I13" s="37" t="s">
        <v>182</v>
      </c>
      <c r="J13" s="38" t="s">
        <v>183</v>
      </c>
      <c r="L13" s="40" t="s">
        <v>206</v>
      </c>
      <c r="M13" s="37" t="s">
        <v>182</v>
      </c>
      <c r="N13" s="38" t="s">
        <v>183</v>
      </c>
    </row>
    <row r="14" spans="2:14" ht="15">
      <c r="B14" s="28"/>
      <c r="E14" s="43">
        <v>1</v>
      </c>
      <c r="F14" s="29" t="str">
        <f>CONCATENATE(F13,E14)</f>
        <v>A1</v>
      </c>
      <c r="G14" s="30"/>
      <c r="H14" s="47">
        <v>1</v>
      </c>
      <c r="I14" s="29" t="str">
        <f>CONCATENATE(I$13,H$14)</f>
        <v>A1</v>
      </c>
      <c r="J14" s="30"/>
      <c r="L14" s="47">
        <v>1</v>
      </c>
      <c r="M14" s="29" t="str">
        <f>CONCATENATE(M13,L14)</f>
        <v>A1</v>
      </c>
      <c r="N14" s="30"/>
    </row>
    <row r="15" spans="2:14" ht="15">
      <c r="B15" s="28" t="s">
        <v>332</v>
      </c>
      <c r="E15" s="44">
        <v>2</v>
      </c>
      <c r="F15" s="31"/>
      <c r="G15" s="32"/>
      <c r="H15" s="48">
        <v>2</v>
      </c>
      <c r="I15" s="31"/>
      <c r="J15" s="32"/>
      <c r="L15" s="47">
        <v>2</v>
      </c>
      <c r="M15" s="29"/>
      <c r="N15" s="30"/>
    </row>
    <row r="16" spans="2:14" ht="15">
      <c r="B16" s="28" t="s">
        <v>333</v>
      </c>
      <c r="E16" s="42" t="s">
        <v>186</v>
      </c>
      <c r="F16" s="37" t="s">
        <v>182</v>
      </c>
      <c r="G16" s="38" t="s">
        <v>183</v>
      </c>
      <c r="H16" s="36" t="s">
        <v>187</v>
      </c>
      <c r="I16" s="37" t="s">
        <v>182</v>
      </c>
      <c r="J16" s="38" t="s">
        <v>183</v>
      </c>
      <c r="L16" s="47">
        <v>3</v>
      </c>
      <c r="M16" s="29"/>
      <c r="N16" s="30"/>
    </row>
    <row r="17" spans="2:14" ht="15">
      <c r="B17" s="28" t="s">
        <v>334</v>
      </c>
      <c r="E17" s="47">
        <v>1</v>
      </c>
      <c r="F17" s="29" t="str">
        <f>CONCATENATE($F16,$E17)</f>
        <v>A1</v>
      </c>
      <c r="G17" s="30"/>
      <c r="H17" s="45">
        <v>1</v>
      </c>
      <c r="I17" s="29" t="str">
        <f>CONCATENATE($I$16,$H$17)</f>
        <v>A1</v>
      </c>
      <c r="J17" s="30"/>
      <c r="L17" s="47">
        <v>4</v>
      </c>
      <c r="M17" s="29"/>
      <c r="N17" s="30"/>
    </row>
    <row r="18" spans="2:14" ht="15">
      <c r="B18" s="28" t="s">
        <v>335</v>
      </c>
      <c r="E18" s="48">
        <v>2</v>
      </c>
      <c r="F18" s="31"/>
      <c r="G18" s="32"/>
      <c r="H18" s="46">
        <v>2</v>
      </c>
      <c r="I18" s="31"/>
      <c r="J18" s="32"/>
      <c r="L18" s="48">
        <v>5</v>
      </c>
      <c r="M18" s="31"/>
      <c r="N18" s="32"/>
    </row>
    <row r="19" ht="15">
      <c r="B19" s="28" t="s">
        <v>336</v>
      </c>
    </row>
    <row r="20" spans="2:8" ht="15">
      <c r="B20" s="28" t="s">
        <v>344</v>
      </c>
      <c r="E20" s="34" t="s">
        <v>0</v>
      </c>
      <c r="F20" s="35" t="s">
        <v>100</v>
      </c>
      <c r="G20" s="35" t="s">
        <v>188</v>
      </c>
      <c r="H20" s="35" t="s">
        <v>189</v>
      </c>
    </row>
    <row r="21" spans="2:8" ht="15">
      <c r="B21" s="28" t="s">
        <v>337</v>
      </c>
      <c r="E21" s="34">
        <v>1</v>
      </c>
      <c r="F21" s="33">
        <v>1</v>
      </c>
      <c r="G21" s="33">
        <f>2*E21</f>
        <v>2</v>
      </c>
      <c r="H21" s="33"/>
    </row>
    <row r="22" spans="2:8" ht="15">
      <c r="B22" s="28" t="s">
        <v>338</v>
      </c>
      <c r="E22" s="49">
        <v>2</v>
      </c>
      <c r="F22" s="33">
        <v>3</v>
      </c>
      <c r="G22" s="33"/>
      <c r="H22" s="33"/>
    </row>
    <row r="23" spans="2:8" ht="15">
      <c r="B23" s="28" t="s">
        <v>339</v>
      </c>
      <c r="E23" s="49">
        <v>3</v>
      </c>
      <c r="F23" s="33">
        <v>5</v>
      </c>
      <c r="G23" s="33"/>
      <c r="H23" s="33"/>
    </row>
    <row r="24" spans="2:8" ht="15">
      <c r="B24" s="28"/>
      <c r="E24" s="49">
        <v>4</v>
      </c>
      <c r="F24" s="33"/>
      <c r="G24" s="33"/>
      <c r="H24" s="33"/>
    </row>
    <row r="25" spans="5:8" ht="15">
      <c r="E25" s="49">
        <v>5</v>
      </c>
      <c r="F25" s="33"/>
      <c r="G25" s="33"/>
      <c r="H25" s="33"/>
    </row>
    <row r="26" spans="2:8" ht="15">
      <c r="B26" s="50"/>
      <c r="E26" s="49">
        <v>6</v>
      </c>
      <c r="F26" s="33"/>
      <c r="G26" s="33"/>
      <c r="H26" s="33"/>
    </row>
    <row r="27" spans="2:8" ht="15">
      <c r="B27" s="50" t="s">
        <v>340</v>
      </c>
      <c r="E27" s="49">
        <v>7</v>
      </c>
      <c r="F27" s="33"/>
      <c r="G27" s="33"/>
      <c r="H27" s="33"/>
    </row>
    <row r="28" spans="2:8" ht="15">
      <c r="B28" s="50" t="s">
        <v>341</v>
      </c>
      <c r="E28" s="49">
        <v>8</v>
      </c>
      <c r="F28" s="33"/>
      <c r="G28" s="33"/>
      <c r="H28" s="33"/>
    </row>
    <row r="29" spans="2:8" ht="15">
      <c r="B29" s="50" t="s">
        <v>342</v>
      </c>
      <c r="E29" s="49">
        <v>9</v>
      </c>
      <c r="F29" s="33"/>
      <c r="G29" s="33"/>
      <c r="H29" s="33"/>
    </row>
    <row r="30" spans="2:8" ht="15">
      <c r="B30" s="50" t="s">
        <v>343</v>
      </c>
      <c r="E30" s="49">
        <v>10</v>
      </c>
      <c r="F30" s="33"/>
      <c r="G30" s="33"/>
      <c r="H30" s="33"/>
    </row>
    <row r="31" spans="2:8" ht="15">
      <c r="B31" s="50"/>
      <c r="E31" s="49">
        <v>11</v>
      </c>
      <c r="F31" s="33"/>
      <c r="G31" s="33"/>
      <c r="H31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2:S8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28125" style="0" customWidth="1"/>
    <col min="2" max="2" width="93.421875" style="0" bestFit="1" customWidth="1"/>
    <col min="3" max="3" width="3.28125" style="18" customWidth="1"/>
    <col min="4" max="4" width="3.28125" style="0" customWidth="1"/>
    <col min="5" max="6" width="5.7109375" style="0" customWidth="1"/>
    <col min="7" max="7" width="23.140625" style="0" bestFit="1" customWidth="1"/>
    <col min="8" max="8" width="23.140625" style="11" customWidth="1"/>
    <col min="9" max="9" width="12.00390625" style="11" customWidth="1"/>
    <col min="10" max="10" width="12.00390625" style="0" customWidth="1"/>
    <col min="11" max="11" width="5.7109375" style="0" customWidth="1"/>
    <col min="14" max="14" width="9.57421875" style="8" bestFit="1" customWidth="1"/>
    <col min="15" max="15" width="3.28125" style="0" customWidth="1"/>
    <col min="16" max="16" width="17.57421875" style="0" bestFit="1" customWidth="1"/>
    <col min="17" max="17" width="3.28125" style="0" customWidth="1"/>
    <col min="20" max="20" width="3.28125" style="0" customWidth="1"/>
  </cols>
  <sheetData>
    <row r="2" spans="2:19" ht="15">
      <c r="B2" s="4" t="s">
        <v>102</v>
      </c>
      <c r="E2" s="4" t="s">
        <v>0</v>
      </c>
      <c r="F2" s="4" t="s">
        <v>100</v>
      </c>
      <c r="G2" s="4" t="s">
        <v>107</v>
      </c>
      <c r="H2" s="4" t="s">
        <v>1</v>
      </c>
      <c r="I2" s="4" t="s">
        <v>2</v>
      </c>
      <c r="J2" s="4" t="s">
        <v>109</v>
      </c>
      <c r="K2" s="4" t="s">
        <v>12</v>
      </c>
      <c r="L2" s="4" t="s">
        <v>3</v>
      </c>
      <c r="M2" s="4" t="s">
        <v>4</v>
      </c>
      <c r="N2" s="9" t="s">
        <v>5</v>
      </c>
      <c r="P2" s="4" t="s">
        <v>101</v>
      </c>
      <c r="R2" s="4" t="s">
        <v>4</v>
      </c>
      <c r="S2" s="4" t="s">
        <v>5</v>
      </c>
    </row>
    <row r="3" spans="2:19" ht="15">
      <c r="B3" t="s">
        <v>97</v>
      </c>
      <c r="E3" s="2"/>
      <c r="F3" s="3"/>
      <c r="G3" s="1" t="s">
        <v>18</v>
      </c>
      <c r="H3" s="12"/>
      <c r="I3" s="12"/>
      <c r="J3" s="3"/>
      <c r="K3" s="3"/>
      <c r="L3" s="1" t="s">
        <v>90</v>
      </c>
      <c r="M3" s="1" t="s">
        <v>6</v>
      </c>
      <c r="N3" s="10"/>
      <c r="P3" s="2"/>
      <c r="R3" s="1" t="s">
        <v>6</v>
      </c>
      <c r="S3" s="1">
        <v>2500</v>
      </c>
    </row>
    <row r="4" spans="2:19" ht="15">
      <c r="B4" t="s">
        <v>130</v>
      </c>
      <c r="E4" s="2"/>
      <c r="F4" s="3"/>
      <c r="G4" s="1" t="s">
        <v>17</v>
      </c>
      <c r="H4" s="12"/>
      <c r="I4" s="12"/>
      <c r="J4" s="3"/>
      <c r="K4" s="3"/>
      <c r="L4" s="1" t="s">
        <v>90</v>
      </c>
      <c r="M4" s="1" t="s">
        <v>9</v>
      </c>
      <c r="N4" s="10"/>
      <c r="P4" s="2"/>
      <c r="R4" s="1" t="s">
        <v>7</v>
      </c>
      <c r="S4" s="1">
        <v>2800</v>
      </c>
    </row>
    <row r="5" spans="2:19" ht="15">
      <c r="B5" t="s">
        <v>131</v>
      </c>
      <c r="E5" s="2"/>
      <c r="F5" s="3"/>
      <c r="G5" s="1" t="s">
        <v>16</v>
      </c>
      <c r="H5" s="12"/>
      <c r="I5" s="12"/>
      <c r="J5" s="3"/>
      <c r="K5" s="3"/>
      <c r="L5" s="1" t="s">
        <v>90</v>
      </c>
      <c r="M5" s="1" t="s">
        <v>10</v>
      </c>
      <c r="N5" s="10"/>
      <c r="P5" s="2"/>
      <c r="R5" s="1" t="s">
        <v>8</v>
      </c>
      <c r="S5" s="1">
        <v>3000</v>
      </c>
    </row>
    <row r="6" spans="2:19" ht="15">
      <c r="B6" s="14" t="s">
        <v>115</v>
      </c>
      <c r="E6" s="2"/>
      <c r="F6" s="3"/>
      <c r="G6" s="1" t="s">
        <v>15</v>
      </c>
      <c r="H6" s="12"/>
      <c r="I6" s="12"/>
      <c r="J6" s="3"/>
      <c r="K6" s="3"/>
      <c r="L6" s="1" t="s">
        <v>90</v>
      </c>
      <c r="M6" s="1" t="s">
        <v>8</v>
      </c>
      <c r="N6" s="10"/>
      <c r="P6" s="2"/>
      <c r="R6" s="1" t="s">
        <v>9</v>
      </c>
      <c r="S6" s="1">
        <v>3300</v>
      </c>
    </row>
    <row r="7" spans="2:19" ht="15">
      <c r="B7" s="3" t="s">
        <v>114</v>
      </c>
      <c r="E7" s="2"/>
      <c r="F7" s="3"/>
      <c r="G7" s="1" t="s">
        <v>14</v>
      </c>
      <c r="H7" s="12"/>
      <c r="I7" s="12"/>
      <c r="J7" s="3"/>
      <c r="K7" s="3"/>
      <c r="L7" s="1" t="s">
        <v>90</v>
      </c>
      <c r="M7" s="1" t="s">
        <v>11</v>
      </c>
      <c r="N7" s="10"/>
      <c r="P7" s="2"/>
      <c r="R7" s="1" t="s">
        <v>10</v>
      </c>
      <c r="S7" s="1">
        <v>4500</v>
      </c>
    </row>
    <row r="8" spans="2:19" ht="15">
      <c r="B8" s="7" t="s">
        <v>127</v>
      </c>
      <c r="E8" s="2"/>
      <c r="F8" s="3"/>
      <c r="G8" s="1" t="s">
        <v>13</v>
      </c>
      <c r="H8" s="12"/>
      <c r="I8" s="12"/>
      <c r="J8" s="3"/>
      <c r="K8" s="3"/>
      <c r="L8" s="1" t="s">
        <v>90</v>
      </c>
      <c r="M8" s="1" t="s">
        <v>7</v>
      </c>
      <c r="N8" s="10"/>
      <c r="P8" s="2"/>
      <c r="R8" s="1" t="s">
        <v>11</v>
      </c>
      <c r="S8" s="1">
        <v>4800</v>
      </c>
    </row>
    <row r="9" spans="2:16" ht="15">
      <c r="B9" t="s">
        <v>129</v>
      </c>
      <c r="E9" s="2"/>
      <c r="F9" s="3"/>
      <c r="G9" s="1" t="s">
        <v>19</v>
      </c>
      <c r="H9" s="12"/>
      <c r="I9" s="12"/>
      <c r="J9" s="3"/>
      <c r="K9" s="3"/>
      <c r="L9" s="1" t="s">
        <v>90</v>
      </c>
      <c r="M9" s="1" t="s">
        <v>8</v>
      </c>
      <c r="N9" s="10"/>
      <c r="P9" s="2"/>
    </row>
    <row r="10" spans="2:19" ht="15">
      <c r="B10" s="6" t="s">
        <v>128</v>
      </c>
      <c r="E10" s="2"/>
      <c r="F10" s="3"/>
      <c r="G10" s="1" t="s">
        <v>20</v>
      </c>
      <c r="H10" s="12"/>
      <c r="I10" s="12"/>
      <c r="J10" s="3"/>
      <c r="K10" s="3"/>
      <c r="L10" s="1" t="s">
        <v>90</v>
      </c>
      <c r="M10" s="1" t="s">
        <v>6</v>
      </c>
      <c r="N10" s="10"/>
      <c r="P10" s="2"/>
      <c r="R10" s="4" t="s">
        <v>3</v>
      </c>
      <c r="S10" s="4" t="s">
        <v>112</v>
      </c>
    </row>
    <row r="11" spans="2:19" ht="15">
      <c r="B11" s="7" t="s">
        <v>327</v>
      </c>
      <c r="E11" s="2"/>
      <c r="F11" s="3"/>
      <c r="G11" s="1" t="s">
        <v>21</v>
      </c>
      <c r="H11" s="12"/>
      <c r="I11" s="12"/>
      <c r="J11" s="3"/>
      <c r="K11" s="3"/>
      <c r="L11" s="1" t="s">
        <v>90</v>
      </c>
      <c r="M11" s="1" t="s">
        <v>11</v>
      </c>
      <c r="N11" s="10"/>
      <c r="P11" s="2"/>
      <c r="R11" s="2"/>
      <c r="S11" s="13"/>
    </row>
    <row r="12" spans="2:19" ht="15">
      <c r="B12" t="s">
        <v>103</v>
      </c>
      <c r="E12" s="2"/>
      <c r="F12" s="3"/>
      <c r="G12" s="1" t="s">
        <v>22</v>
      </c>
      <c r="H12" s="12"/>
      <c r="I12" s="12"/>
      <c r="J12" s="3"/>
      <c r="K12" s="3"/>
      <c r="L12" s="1" t="s">
        <v>91</v>
      </c>
      <c r="M12" s="1" t="s">
        <v>7</v>
      </c>
      <c r="N12" s="10"/>
      <c r="P12" s="2"/>
      <c r="R12" s="2"/>
      <c r="S12" s="13"/>
    </row>
    <row r="13" spans="2:19" ht="15">
      <c r="B13" s="6" t="s">
        <v>132</v>
      </c>
      <c r="E13" s="2"/>
      <c r="F13" s="3"/>
      <c r="G13" s="1" t="s">
        <v>23</v>
      </c>
      <c r="H13" s="12"/>
      <c r="I13" s="12"/>
      <c r="J13" s="3"/>
      <c r="K13" s="3"/>
      <c r="L13" s="1" t="s">
        <v>91</v>
      </c>
      <c r="M13" s="1" t="s">
        <v>9</v>
      </c>
      <c r="N13" s="10"/>
      <c r="P13" s="2"/>
      <c r="R13" s="2"/>
      <c r="S13" s="13"/>
    </row>
    <row r="14" spans="2:19" ht="15">
      <c r="B14" s="7" t="s">
        <v>106</v>
      </c>
      <c r="E14" s="2"/>
      <c r="F14" s="3"/>
      <c r="G14" s="1" t="s">
        <v>24</v>
      </c>
      <c r="H14" s="12"/>
      <c r="I14" s="12"/>
      <c r="J14" s="3"/>
      <c r="K14" s="3"/>
      <c r="L14" s="1" t="s">
        <v>91</v>
      </c>
      <c r="M14" s="1" t="s">
        <v>7</v>
      </c>
      <c r="N14" s="10"/>
      <c r="P14" s="2"/>
      <c r="R14" s="2"/>
      <c r="S14" s="13"/>
    </row>
    <row r="15" spans="2:19" ht="15">
      <c r="B15" t="s">
        <v>104</v>
      </c>
      <c r="E15" s="2"/>
      <c r="F15" s="3"/>
      <c r="G15" s="1" t="s">
        <v>25</v>
      </c>
      <c r="H15" s="12"/>
      <c r="I15" s="12"/>
      <c r="J15" s="3"/>
      <c r="K15" s="3"/>
      <c r="L15" s="1" t="s">
        <v>91</v>
      </c>
      <c r="M15" s="1" t="s">
        <v>6</v>
      </c>
      <c r="N15" s="10"/>
      <c r="P15" s="2"/>
      <c r="R15" s="2"/>
      <c r="S15" s="13"/>
    </row>
    <row r="16" spans="2:19" ht="15">
      <c r="B16" s="6" t="s">
        <v>135</v>
      </c>
      <c r="E16" s="2"/>
      <c r="F16" s="3"/>
      <c r="G16" s="1" t="s">
        <v>26</v>
      </c>
      <c r="H16" s="12"/>
      <c r="I16" s="12"/>
      <c r="J16" s="3"/>
      <c r="K16" s="3"/>
      <c r="L16" s="1" t="s">
        <v>91</v>
      </c>
      <c r="M16" s="1" t="s">
        <v>9</v>
      </c>
      <c r="N16" s="10"/>
      <c r="P16" s="2"/>
      <c r="R16" s="2"/>
      <c r="S16" s="13"/>
    </row>
    <row r="17" spans="2:19" ht="15">
      <c r="B17" s="19" t="s">
        <v>328</v>
      </c>
      <c r="E17" s="2"/>
      <c r="F17" s="3"/>
      <c r="G17" s="1" t="s">
        <v>27</v>
      </c>
      <c r="H17" s="12"/>
      <c r="I17" s="12"/>
      <c r="J17" s="3"/>
      <c r="K17" s="3"/>
      <c r="L17" s="1" t="s">
        <v>91</v>
      </c>
      <c r="M17" s="1" t="s">
        <v>10</v>
      </c>
      <c r="N17" s="10"/>
      <c r="P17" s="2"/>
      <c r="R17" s="2"/>
      <c r="S17" s="13"/>
    </row>
    <row r="18" spans="2:16" ht="15">
      <c r="B18" t="s">
        <v>125</v>
      </c>
      <c r="E18" s="2"/>
      <c r="F18" s="3"/>
      <c r="G18" s="1" t="s">
        <v>28</v>
      </c>
      <c r="H18" s="12"/>
      <c r="I18" s="12"/>
      <c r="J18" s="3"/>
      <c r="K18" s="3"/>
      <c r="L18" s="1" t="s">
        <v>91</v>
      </c>
      <c r="M18" s="1" t="s">
        <v>8</v>
      </c>
      <c r="N18" s="10"/>
      <c r="P18" s="2"/>
    </row>
    <row r="19" spans="2:19" ht="15">
      <c r="B19" s="6" t="s">
        <v>136</v>
      </c>
      <c r="E19" s="2"/>
      <c r="F19" s="3"/>
      <c r="G19" s="1" t="s">
        <v>29</v>
      </c>
      <c r="H19" s="12"/>
      <c r="I19" s="12"/>
      <c r="J19" s="3"/>
      <c r="K19" s="3"/>
      <c r="L19" s="1" t="s">
        <v>91</v>
      </c>
      <c r="M19" s="1" t="s">
        <v>11</v>
      </c>
      <c r="N19" s="10"/>
      <c r="P19" s="2"/>
      <c r="R19" s="4" t="s">
        <v>3</v>
      </c>
      <c r="S19" s="4" t="s">
        <v>113</v>
      </c>
    </row>
    <row r="20" spans="2:19" ht="15">
      <c r="B20" s="7" t="s">
        <v>126</v>
      </c>
      <c r="E20" s="2"/>
      <c r="F20" s="3"/>
      <c r="G20" s="1" t="s">
        <v>30</v>
      </c>
      <c r="H20" s="12"/>
      <c r="I20" s="12"/>
      <c r="J20" s="3"/>
      <c r="K20" s="3"/>
      <c r="L20" s="1" t="s">
        <v>91</v>
      </c>
      <c r="M20" s="1" t="s">
        <v>7</v>
      </c>
      <c r="N20" s="10"/>
      <c r="P20" s="2"/>
      <c r="R20" s="13"/>
      <c r="S20" s="2"/>
    </row>
    <row r="21" spans="2:19" ht="15">
      <c r="B21" t="s">
        <v>98</v>
      </c>
      <c r="E21" s="2"/>
      <c r="F21" s="3"/>
      <c r="G21" s="1" t="s">
        <v>31</v>
      </c>
      <c r="H21" s="12"/>
      <c r="I21" s="12"/>
      <c r="J21" s="3"/>
      <c r="K21" s="3"/>
      <c r="L21" s="1" t="s">
        <v>91</v>
      </c>
      <c r="M21" s="1" t="s">
        <v>8</v>
      </c>
      <c r="N21" s="10"/>
      <c r="P21" s="2"/>
      <c r="R21" s="13"/>
      <c r="S21" s="2"/>
    </row>
    <row r="22" spans="2:19" ht="15">
      <c r="B22" s="6" t="s">
        <v>137</v>
      </c>
      <c r="E22" s="2"/>
      <c r="F22" s="3"/>
      <c r="G22" s="1" t="s">
        <v>32</v>
      </c>
      <c r="H22" s="12"/>
      <c r="I22" s="12"/>
      <c r="J22" s="3"/>
      <c r="K22" s="3"/>
      <c r="L22" s="1" t="s">
        <v>91</v>
      </c>
      <c r="M22" s="1" t="s">
        <v>6</v>
      </c>
      <c r="N22" s="10"/>
      <c r="P22" s="2"/>
      <c r="R22" s="13"/>
      <c r="S22" s="2"/>
    </row>
    <row r="23" spans="2:19" ht="15">
      <c r="B23" s="7" t="s">
        <v>111</v>
      </c>
      <c r="E23" s="2"/>
      <c r="F23" s="3"/>
      <c r="G23" s="1" t="s">
        <v>33</v>
      </c>
      <c r="H23" s="12"/>
      <c r="I23" s="12"/>
      <c r="J23" s="3"/>
      <c r="K23" s="3"/>
      <c r="L23" s="1" t="s">
        <v>91</v>
      </c>
      <c r="M23" s="1" t="s">
        <v>11</v>
      </c>
      <c r="N23" s="10"/>
      <c r="P23" s="2"/>
      <c r="R23" s="13"/>
      <c r="S23" s="2"/>
    </row>
    <row r="24" spans="2:19" ht="15">
      <c r="B24" t="s">
        <v>108</v>
      </c>
      <c r="E24" s="2"/>
      <c r="F24" s="3"/>
      <c r="G24" s="1" t="s">
        <v>34</v>
      </c>
      <c r="H24" s="12"/>
      <c r="I24" s="12"/>
      <c r="J24" s="3"/>
      <c r="K24" s="3"/>
      <c r="L24" s="1" t="s">
        <v>91</v>
      </c>
      <c r="M24" s="1" t="s">
        <v>7</v>
      </c>
      <c r="N24" s="10"/>
      <c r="P24" s="2"/>
      <c r="R24" s="13"/>
      <c r="S24" s="2"/>
    </row>
    <row r="25" spans="2:19" ht="15">
      <c r="B25" s="6" t="s">
        <v>138</v>
      </c>
      <c r="E25" s="2"/>
      <c r="F25" s="3"/>
      <c r="G25" s="1" t="s">
        <v>35</v>
      </c>
      <c r="H25" s="12"/>
      <c r="I25" s="12"/>
      <c r="J25" s="3"/>
      <c r="K25" s="3"/>
      <c r="L25" s="1" t="s">
        <v>91</v>
      </c>
      <c r="M25" s="1" t="s">
        <v>9</v>
      </c>
      <c r="N25" s="10"/>
      <c r="P25" s="2"/>
      <c r="R25" s="13"/>
      <c r="S25" s="2"/>
    </row>
    <row r="26" spans="2:19" ht="15">
      <c r="B26" s="7" t="s">
        <v>105</v>
      </c>
      <c r="E26" s="2"/>
      <c r="F26" s="3"/>
      <c r="G26" s="1" t="s">
        <v>36</v>
      </c>
      <c r="H26" s="12"/>
      <c r="I26" s="12"/>
      <c r="J26" s="3"/>
      <c r="K26" s="3"/>
      <c r="L26" s="1" t="s">
        <v>91</v>
      </c>
      <c r="M26" s="1" t="s">
        <v>7</v>
      </c>
      <c r="N26" s="10"/>
      <c r="P26" s="2"/>
      <c r="R26" s="13"/>
      <c r="S26" s="2"/>
    </row>
    <row r="27" spans="2:16" ht="15">
      <c r="B27" t="s">
        <v>110</v>
      </c>
      <c r="E27" s="2"/>
      <c r="F27" s="3"/>
      <c r="G27" s="1" t="s">
        <v>37</v>
      </c>
      <c r="H27" s="12"/>
      <c r="I27" s="12"/>
      <c r="J27" s="3"/>
      <c r="K27" s="3"/>
      <c r="L27" s="1" t="s">
        <v>92</v>
      </c>
      <c r="M27" s="1" t="s">
        <v>6</v>
      </c>
      <c r="N27" s="10"/>
      <c r="P27" s="2"/>
    </row>
    <row r="28" spans="2:16" ht="15">
      <c r="B28" s="6" t="s">
        <v>139</v>
      </c>
      <c r="E28" s="2"/>
      <c r="F28" s="3"/>
      <c r="G28" s="1" t="s">
        <v>38</v>
      </c>
      <c r="H28" s="12"/>
      <c r="I28" s="12"/>
      <c r="J28" s="3"/>
      <c r="K28" s="3"/>
      <c r="L28" s="1" t="s">
        <v>92</v>
      </c>
      <c r="M28" s="1" t="s">
        <v>9</v>
      </c>
      <c r="N28" s="10"/>
      <c r="P28" s="2"/>
    </row>
    <row r="29" spans="2:16" ht="15">
      <c r="B29" s="19" t="s">
        <v>325</v>
      </c>
      <c r="E29" s="2"/>
      <c r="F29" s="3"/>
      <c r="G29" s="1" t="s">
        <v>39</v>
      </c>
      <c r="H29" s="12"/>
      <c r="I29" s="12"/>
      <c r="J29" s="3"/>
      <c r="K29" s="3"/>
      <c r="L29" s="1" t="s">
        <v>92</v>
      </c>
      <c r="M29" s="1" t="s">
        <v>10</v>
      </c>
      <c r="N29" s="10"/>
      <c r="P29" s="2"/>
    </row>
    <row r="30" spans="2:16" ht="15">
      <c r="B30" t="s">
        <v>99</v>
      </c>
      <c r="E30" s="2"/>
      <c r="F30" s="3"/>
      <c r="G30" s="1" t="s">
        <v>40</v>
      </c>
      <c r="H30" s="12"/>
      <c r="I30" s="12"/>
      <c r="J30" s="3"/>
      <c r="K30" s="3"/>
      <c r="L30" s="1" t="s">
        <v>92</v>
      </c>
      <c r="M30" s="1" t="s">
        <v>8</v>
      </c>
      <c r="N30" s="10"/>
      <c r="P30" s="2"/>
    </row>
    <row r="31" spans="2:16" ht="15">
      <c r="B31" s="6" t="s">
        <v>140</v>
      </c>
      <c r="E31" s="2"/>
      <c r="F31" s="3"/>
      <c r="G31" s="1" t="s">
        <v>41</v>
      </c>
      <c r="H31" s="12"/>
      <c r="I31" s="12"/>
      <c r="J31" s="3"/>
      <c r="K31" s="3"/>
      <c r="L31" s="1" t="s">
        <v>92</v>
      </c>
      <c r="M31" s="1" t="s">
        <v>11</v>
      </c>
      <c r="N31" s="10"/>
      <c r="P31" s="2"/>
    </row>
    <row r="32" spans="2:16" ht="15">
      <c r="B32" s="19" t="s">
        <v>326</v>
      </c>
      <c r="E32" s="2"/>
      <c r="F32" s="3"/>
      <c r="G32" s="1" t="s">
        <v>42</v>
      </c>
      <c r="H32" s="12"/>
      <c r="I32" s="12"/>
      <c r="J32" s="3"/>
      <c r="K32" s="3"/>
      <c r="L32" s="1" t="s">
        <v>92</v>
      </c>
      <c r="M32" s="1" t="s">
        <v>7</v>
      </c>
      <c r="N32" s="10"/>
      <c r="P32" s="2"/>
    </row>
    <row r="33" spans="2:16" ht="15">
      <c r="B33" t="s">
        <v>133</v>
      </c>
      <c r="E33" s="2"/>
      <c r="F33" s="3"/>
      <c r="G33" s="1" t="s">
        <v>43</v>
      </c>
      <c r="H33" s="12"/>
      <c r="I33" s="12"/>
      <c r="J33" s="3"/>
      <c r="K33" s="3"/>
      <c r="L33" s="1" t="s">
        <v>92</v>
      </c>
      <c r="M33" s="1" t="s">
        <v>8</v>
      </c>
      <c r="N33" s="10"/>
      <c r="P33" s="2"/>
    </row>
    <row r="34" spans="2:16" ht="15">
      <c r="B34" s="6" t="s">
        <v>141</v>
      </c>
      <c r="E34" s="2"/>
      <c r="F34" s="3"/>
      <c r="G34" s="1" t="s">
        <v>44</v>
      </c>
      <c r="H34" s="12"/>
      <c r="I34" s="12"/>
      <c r="J34" s="3"/>
      <c r="K34" s="3"/>
      <c r="L34" s="1" t="s">
        <v>92</v>
      </c>
      <c r="M34" s="1" t="s">
        <v>6</v>
      </c>
      <c r="N34" s="10"/>
      <c r="P34" s="2"/>
    </row>
    <row r="35" spans="2:16" ht="15">
      <c r="B35" s="7" t="s">
        <v>155</v>
      </c>
      <c r="E35" s="2"/>
      <c r="F35" s="3"/>
      <c r="G35" s="1" t="s">
        <v>45</v>
      </c>
      <c r="H35" s="12"/>
      <c r="I35" s="12"/>
      <c r="J35" s="3"/>
      <c r="K35" s="3"/>
      <c r="L35" s="1" t="s">
        <v>92</v>
      </c>
      <c r="M35" s="1" t="s">
        <v>11</v>
      </c>
      <c r="N35" s="10"/>
      <c r="P35" s="2"/>
    </row>
    <row r="36" spans="2:16" ht="15">
      <c r="B36" t="s">
        <v>134</v>
      </c>
      <c r="E36" s="2"/>
      <c r="F36" s="3"/>
      <c r="G36" s="1" t="s">
        <v>46</v>
      </c>
      <c r="H36" s="12"/>
      <c r="I36" s="12"/>
      <c r="J36" s="3"/>
      <c r="K36" s="3"/>
      <c r="L36" s="1" t="s">
        <v>92</v>
      </c>
      <c r="M36" s="1" t="s">
        <v>7</v>
      </c>
      <c r="N36" s="10"/>
      <c r="P36" s="2"/>
    </row>
    <row r="37" spans="2:16" ht="15">
      <c r="B37" s="6" t="s">
        <v>207</v>
      </c>
      <c r="E37" s="2"/>
      <c r="F37" s="3"/>
      <c r="G37" s="1" t="s">
        <v>47</v>
      </c>
      <c r="H37" s="12"/>
      <c r="I37" s="12"/>
      <c r="J37" s="3"/>
      <c r="K37" s="3"/>
      <c r="L37" s="1" t="s">
        <v>92</v>
      </c>
      <c r="M37" s="1" t="s">
        <v>9</v>
      </c>
      <c r="N37" s="10"/>
      <c r="P37" s="2"/>
    </row>
    <row r="38" spans="2:16" ht="15">
      <c r="B38" s="6" t="s">
        <v>142</v>
      </c>
      <c r="E38" s="2"/>
      <c r="F38" s="3"/>
      <c r="G38" s="1" t="s">
        <v>48</v>
      </c>
      <c r="H38" s="12"/>
      <c r="I38" s="12"/>
      <c r="J38" s="3"/>
      <c r="K38" s="3"/>
      <c r="L38" s="1" t="s">
        <v>92</v>
      </c>
      <c r="M38" s="1" t="s">
        <v>7</v>
      </c>
      <c r="N38" s="10"/>
      <c r="P38" s="2"/>
    </row>
    <row r="39" spans="2:16" ht="15">
      <c r="B39" s="17" t="s">
        <v>205</v>
      </c>
      <c r="E39" s="2"/>
      <c r="F39" s="3"/>
      <c r="G39" s="1" t="s">
        <v>49</v>
      </c>
      <c r="H39" s="12"/>
      <c r="I39" s="12"/>
      <c r="J39" s="3"/>
      <c r="K39" s="3"/>
      <c r="L39" s="1" t="s">
        <v>92</v>
      </c>
      <c r="M39" s="1" t="s">
        <v>6</v>
      </c>
      <c r="N39" s="10"/>
      <c r="P39" s="2"/>
    </row>
    <row r="40" spans="2:16" ht="15">
      <c r="B40" s="17" t="s">
        <v>208</v>
      </c>
      <c r="E40" s="2"/>
      <c r="F40" s="3"/>
      <c r="G40" s="1" t="s">
        <v>50</v>
      </c>
      <c r="H40" s="12"/>
      <c r="I40" s="12"/>
      <c r="J40" s="3"/>
      <c r="K40" s="3"/>
      <c r="L40" s="1" t="s">
        <v>92</v>
      </c>
      <c r="M40" s="1" t="s">
        <v>9</v>
      </c>
      <c r="N40" s="10"/>
      <c r="P40" s="2"/>
    </row>
    <row r="41" spans="2:16" ht="15">
      <c r="B41" s="7" t="s">
        <v>210</v>
      </c>
      <c r="E41" s="2"/>
      <c r="F41" s="3"/>
      <c r="G41" s="1" t="s">
        <v>51</v>
      </c>
      <c r="H41" s="12"/>
      <c r="I41" s="12"/>
      <c r="J41" s="3"/>
      <c r="K41" s="3"/>
      <c r="L41" s="1" t="s">
        <v>92</v>
      </c>
      <c r="M41" s="1" t="s">
        <v>10</v>
      </c>
      <c r="N41" s="10"/>
      <c r="P41" s="2"/>
    </row>
    <row r="42" spans="2:16" ht="15">
      <c r="B42" t="s">
        <v>154</v>
      </c>
      <c r="E42" s="2"/>
      <c r="F42" s="3"/>
      <c r="G42" s="1" t="s">
        <v>52</v>
      </c>
      <c r="H42" s="12"/>
      <c r="I42" s="12"/>
      <c r="J42" s="3"/>
      <c r="K42" s="3"/>
      <c r="L42" s="1" t="s">
        <v>93</v>
      </c>
      <c r="M42" s="1" t="s">
        <v>8</v>
      </c>
      <c r="N42" s="10"/>
      <c r="P42" s="2"/>
    </row>
    <row r="43" spans="2:16" ht="15">
      <c r="B43" s="6" t="s">
        <v>143</v>
      </c>
      <c r="E43" s="2"/>
      <c r="F43" s="3"/>
      <c r="G43" s="1" t="s">
        <v>53</v>
      </c>
      <c r="H43" s="12"/>
      <c r="I43" s="12"/>
      <c r="J43" s="3"/>
      <c r="K43" s="3"/>
      <c r="L43" s="1" t="s">
        <v>93</v>
      </c>
      <c r="M43" s="1" t="s">
        <v>11</v>
      </c>
      <c r="N43" s="10"/>
      <c r="P43" s="2"/>
    </row>
    <row r="44" spans="2:16" ht="15">
      <c r="B44" s="7" t="s">
        <v>153</v>
      </c>
      <c r="E44" s="2"/>
      <c r="F44" s="3"/>
      <c r="G44" s="1" t="s">
        <v>54</v>
      </c>
      <c r="H44" s="12"/>
      <c r="I44" s="12"/>
      <c r="J44" s="3"/>
      <c r="K44" s="3"/>
      <c r="L44" s="1" t="s">
        <v>93</v>
      </c>
      <c r="M44" s="1" t="s">
        <v>7</v>
      </c>
      <c r="N44" s="10"/>
      <c r="P44" s="2"/>
    </row>
    <row r="45" spans="2:16" ht="15">
      <c r="B45" t="s">
        <v>116</v>
      </c>
      <c r="E45" s="2"/>
      <c r="F45" s="3"/>
      <c r="G45" s="1" t="s">
        <v>55</v>
      </c>
      <c r="H45" s="12"/>
      <c r="I45" s="12"/>
      <c r="J45" s="3"/>
      <c r="K45" s="3"/>
      <c r="L45" s="1" t="s">
        <v>93</v>
      </c>
      <c r="M45" s="1" t="s">
        <v>8</v>
      </c>
      <c r="N45" s="10"/>
      <c r="P45" s="2"/>
    </row>
    <row r="46" spans="2:16" ht="15">
      <c r="B46" s="6" t="s">
        <v>144</v>
      </c>
      <c r="E46" s="2"/>
      <c r="F46" s="3"/>
      <c r="G46" s="1" t="s">
        <v>56</v>
      </c>
      <c r="H46" s="12"/>
      <c r="I46" s="12"/>
      <c r="J46" s="3"/>
      <c r="K46" s="3"/>
      <c r="L46" s="1" t="s">
        <v>94</v>
      </c>
      <c r="M46" s="1" t="s">
        <v>6</v>
      </c>
      <c r="N46" s="10"/>
      <c r="P46" s="2"/>
    </row>
    <row r="47" spans="2:16" ht="15">
      <c r="B47" s="7" t="s">
        <v>117</v>
      </c>
      <c r="E47" s="2"/>
      <c r="F47" s="3"/>
      <c r="G47" s="1" t="s">
        <v>57</v>
      </c>
      <c r="H47" s="12"/>
      <c r="I47" s="12"/>
      <c r="J47" s="3"/>
      <c r="K47" s="3"/>
      <c r="L47" s="1" t="s">
        <v>94</v>
      </c>
      <c r="M47" s="1" t="s">
        <v>11</v>
      </c>
      <c r="N47" s="10"/>
      <c r="P47" s="2"/>
    </row>
    <row r="48" spans="2:14" ht="15">
      <c r="B48" t="s">
        <v>119</v>
      </c>
      <c r="E48" s="2"/>
      <c r="F48" s="3"/>
      <c r="G48" s="1" t="s">
        <v>58</v>
      </c>
      <c r="H48" s="12"/>
      <c r="I48" s="12"/>
      <c r="J48" s="3"/>
      <c r="K48" s="3"/>
      <c r="L48" s="1" t="s">
        <v>94</v>
      </c>
      <c r="M48" s="1" t="s">
        <v>7</v>
      </c>
      <c r="N48" s="10"/>
    </row>
    <row r="49" spans="2:14" ht="15">
      <c r="B49" s="6" t="s">
        <v>145</v>
      </c>
      <c r="E49" s="2"/>
      <c r="F49" s="3"/>
      <c r="G49" s="1" t="s">
        <v>59</v>
      </c>
      <c r="H49" s="12"/>
      <c r="I49" s="12"/>
      <c r="J49" s="3"/>
      <c r="K49" s="3"/>
      <c r="L49" s="1" t="s">
        <v>94</v>
      </c>
      <c r="M49" s="1" t="s">
        <v>9</v>
      </c>
      <c r="N49" s="10"/>
    </row>
    <row r="50" spans="2:14" ht="15">
      <c r="B50" s="19" t="s">
        <v>152</v>
      </c>
      <c r="E50" s="2"/>
      <c r="F50" s="3"/>
      <c r="G50" s="1" t="s">
        <v>60</v>
      </c>
      <c r="H50" s="12"/>
      <c r="I50" s="12"/>
      <c r="J50" s="3"/>
      <c r="K50" s="3"/>
      <c r="L50" s="1" t="s">
        <v>94</v>
      </c>
      <c r="M50" s="1" t="s">
        <v>7</v>
      </c>
      <c r="N50" s="10"/>
    </row>
    <row r="51" spans="2:14" ht="15">
      <c r="B51" t="s">
        <v>146</v>
      </c>
      <c r="E51" s="2"/>
      <c r="F51" s="3"/>
      <c r="G51" s="1" t="s">
        <v>61</v>
      </c>
      <c r="H51" s="12"/>
      <c r="I51" s="12"/>
      <c r="J51" s="3"/>
      <c r="K51" s="3"/>
      <c r="L51" s="1" t="s">
        <v>94</v>
      </c>
      <c r="M51" s="1" t="s">
        <v>6</v>
      </c>
      <c r="N51" s="10"/>
    </row>
    <row r="52" spans="2:14" ht="15">
      <c r="B52" s="6" t="s">
        <v>147</v>
      </c>
      <c r="E52" s="2"/>
      <c r="F52" s="3"/>
      <c r="G52" s="1" t="s">
        <v>62</v>
      </c>
      <c r="H52" s="12"/>
      <c r="I52" s="12"/>
      <c r="J52" s="3"/>
      <c r="K52" s="3"/>
      <c r="L52" s="1" t="s">
        <v>94</v>
      </c>
      <c r="M52" s="1" t="s">
        <v>9</v>
      </c>
      <c r="N52" s="10"/>
    </row>
    <row r="53" spans="2:14" ht="15">
      <c r="B53" s="6" t="s">
        <v>148</v>
      </c>
      <c r="E53" s="2"/>
      <c r="F53" s="3"/>
      <c r="G53" s="1" t="s">
        <v>63</v>
      </c>
      <c r="H53" s="12"/>
      <c r="I53" s="12"/>
      <c r="J53" s="3"/>
      <c r="K53" s="3"/>
      <c r="L53" s="1" t="s">
        <v>95</v>
      </c>
      <c r="M53" s="1" t="s">
        <v>10</v>
      </c>
      <c r="N53" s="10"/>
    </row>
    <row r="54" spans="2:14" ht="15">
      <c r="B54" s="6" t="s">
        <v>150</v>
      </c>
      <c r="E54" s="2"/>
      <c r="F54" s="3"/>
      <c r="G54" s="1" t="s">
        <v>64</v>
      </c>
      <c r="H54" s="12"/>
      <c r="I54" s="12"/>
      <c r="J54" s="3"/>
      <c r="K54" s="3"/>
      <c r="L54" s="1" t="s">
        <v>95</v>
      </c>
      <c r="M54" s="1" t="s">
        <v>8</v>
      </c>
      <c r="N54" s="10"/>
    </row>
    <row r="55" spans="2:14" ht="15">
      <c r="B55" s="6" t="s">
        <v>149</v>
      </c>
      <c r="E55" s="2"/>
      <c r="F55" s="3"/>
      <c r="G55" s="1" t="s">
        <v>65</v>
      </c>
      <c r="H55" s="12"/>
      <c r="I55" s="12"/>
      <c r="J55" s="3"/>
      <c r="K55" s="3"/>
      <c r="L55" s="1" t="s">
        <v>95</v>
      </c>
      <c r="M55" s="1" t="s">
        <v>11</v>
      </c>
      <c r="N55" s="10"/>
    </row>
    <row r="56" spans="2:14" ht="15">
      <c r="B56" s="19" t="s">
        <v>151</v>
      </c>
      <c r="E56" s="2"/>
      <c r="F56" s="3"/>
      <c r="G56" s="1" t="s">
        <v>66</v>
      </c>
      <c r="H56" s="12"/>
      <c r="I56" s="12"/>
      <c r="J56" s="3"/>
      <c r="K56" s="3"/>
      <c r="L56" s="1" t="s">
        <v>95</v>
      </c>
      <c r="M56" s="1" t="s">
        <v>7</v>
      </c>
      <c r="N56" s="10"/>
    </row>
    <row r="57" spans="2:14" ht="15">
      <c r="B57" s="17" t="s">
        <v>120</v>
      </c>
      <c r="E57" s="2"/>
      <c r="F57" s="3"/>
      <c r="G57" s="1" t="s">
        <v>67</v>
      </c>
      <c r="H57" s="12"/>
      <c r="I57" s="12"/>
      <c r="J57" s="3"/>
      <c r="K57" s="3"/>
      <c r="L57" s="1" t="s">
        <v>95</v>
      </c>
      <c r="M57" s="1" t="s">
        <v>8</v>
      </c>
      <c r="N57" s="10"/>
    </row>
    <row r="58" spans="2:14" ht="15">
      <c r="B58" s="17" t="s">
        <v>121</v>
      </c>
      <c r="E58" s="2"/>
      <c r="F58" s="3"/>
      <c r="G58" s="1" t="s">
        <v>68</v>
      </c>
      <c r="H58" s="12"/>
      <c r="I58" s="12"/>
      <c r="J58" s="3"/>
      <c r="K58" s="3"/>
      <c r="L58" s="1" t="s">
        <v>95</v>
      </c>
      <c r="M58" s="1" t="s">
        <v>6</v>
      </c>
      <c r="N58" s="10"/>
    </row>
    <row r="59" spans="2:14" ht="15">
      <c r="B59" s="17" t="s">
        <v>123</v>
      </c>
      <c r="E59" s="2"/>
      <c r="F59" s="3"/>
      <c r="G59" s="1" t="s">
        <v>69</v>
      </c>
      <c r="H59" s="12"/>
      <c r="I59" s="12"/>
      <c r="J59" s="3"/>
      <c r="K59" s="3"/>
      <c r="L59" s="1" t="s">
        <v>95</v>
      </c>
      <c r="M59" s="1" t="s">
        <v>11</v>
      </c>
      <c r="N59" s="10"/>
    </row>
    <row r="60" spans="2:14" ht="15">
      <c r="B60" s="17" t="s">
        <v>122</v>
      </c>
      <c r="E60" s="2"/>
      <c r="F60" s="3"/>
      <c r="G60" s="1" t="s">
        <v>70</v>
      </c>
      <c r="H60" s="12"/>
      <c r="I60" s="12"/>
      <c r="J60" s="3"/>
      <c r="K60" s="3"/>
      <c r="L60" s="1" t="s">
        <v>95</v>
      </c>
      <c r="M60" s="1" t="s">
        <v>7</v>
      </c>
      <c r="N60" s="10"/>
    </row>
    <row r="61" spans="2:14" ht="15">
      <c r="B61" s="17" t="s">
        <v>209</v>
      </c>
      <c r="E61" s="2"/>
      <c r="F61" s="3"/>
      <c r="G61" s="1" t="s">
        <v>71</v>
      </c>
      <c r="H61" s="12"/>
      <c r="I61" s="12"/>
      <c r="J61" s="3"/>
      <c r="K61" s="3"/>
      <c r="L61" s="1" t="s">
        <v>95</v>
      </c>
      <c r="M61" s="1" t="s">
        <v>9</v>
      </c>
      <c r="N61" s="10"/>
    </row>
    <row r="62" spans="2:14" ht="15">
      <c r="B62" s="7" t="s">
        <v>127</v>
      </c>
      <c r="E62" s="2"/>
      <c r="F62" s="3"/>
      <c r="G62" s="1" t="s">
        <v>72</v>
      </c>
      <c r="H62" s="12"/>
      <c r="I62" s="12"/>
      <c r="J62" s="3"/>
      <c r="K62" s="3"/>
      <c r="L62" s="1" t="s">
        <v>95</v>
      </c>
      <c r="M62" s="1" t="s">
        <v>7</v>
      </c>
      <c r="N62" s="10"/>
    </row>
    <row r="63" spans="2:14" ht="15">
      <c r="B63" t="s">
        <v>124</v>
      </c>
      <c r="E63" s="2"/>
      <c r="F63" s="3"/>
      <c r="G63" s="1" t="s">
        <v>73</v>
      </c>
      <c r="H63" s="12"/>
      <c r="I63" s="12"/>
      <c r="J63" s="3"/>
      <c r="K63" s="3"/>
      <c r="L63" s="1" t="s">
        <v>95</v>
      </c>
      <c r="M63" s="1" t="s">
        <v>8</v>
      </c>
      <c r="N63" s="10"/>
    </row>
    <row r="64" spans="2:14" ht="15">
      <c r="B64" s="6" t="s">
        <v>156</v>
      </c>
      <c r="E64" s="2"/>
      <c r="F64" s="3"/>
      <c r="G64" s="1" t="s">
        <v>74</v>
      </c>
      <c r="H64" s="12"/>
      <c r="I64" s="12"/>
      <c r="J64" s="3"/>
      <c r="K64" s="3"/>
      <c r="L64" s="1" t="s">
        <v>95</v>
      </c>
      <c r="M64" s="1" t="s">
        <v>6</v>
      </c>
      <c r="N64" s="10"/>
    </row>
    <row r="65" spans="2:14" ht="15">
      <c r="B65" s="6" t="s">
        <v>157</v>
      </c>
      <c r="E65" s="2"/>
      <c r="F65" s="3"/>
      <c r="G65" s="1" t="s">
        <v>75</v>
      </c>
      <c r="H65" s="12"/>
      <c r="I65" s="12"/>
      <c r="J65" s="3"/>
      <c r="K65" s="3"/>
      <c r="L65" s="1" t="s">
        <v>95</v>
      </c>
      <c r="M65" s="1" t="s">
        <v>11</v>
      </c>
      <c r="N65" s="10"/>
    </row>
    <row r="66" spans="2:14" ht="15">
      <c r="B66" s="6" t="s">
        <v>158</v>
      </c>
      <c r="E66" s="2"/>
      <c r="F66" s="3"/>
      <c r="G66" s="1" t="s">
        <v>76</v>
      </c>
      <c r="H66" s="12"/>
      <c r="I66" s="12"/>
      <c r="J66" s="3"/>
      <c r="K66" s="3"/>
      <c r="L66" s="1" t="s">
        <v>96</v>
      </c>
      <c r="M66" s="1" t="s">
        <v>7</v>
      </c>
      <c r="N66" s="10"/>
    </row>
    <row r="67" spans="2:14" ht="15">
      <c r="B67" s="7" t="s">
        <v>127</v>
      </c>
      <c r="E67" s="2"/>
      <c r="F67" s="3"/>
      <c r="G67" s="1" t="s">
        <v>77</v>
      </c>
      <c r="H67" s="12"/>
      <c r="I67" s="12"/>
      <c r="J67" s="3"/>
      <c r="K67" s="3"/>
      <c r="L67" s="1" t="s">
        <v>96</v>
      </c>
      <c r="M67" s="1" t="s">
        <v>9</v>
      </c>
      <c r="N67" s="10"/>
    </row>
    <row r="68" spans="2:14" ht="15">
      <c r="B68" s="5" t="s">
        <v>168</v>
      </c>
      <c r="E68" s="2"/>
      <c r="F68" s="3"/>
      <c r="G68" s="1" t="s">
        <v>78</v>
      </c>
      <c r="H68" s="12"/>
      <c r="I68" s="12"/>
      <c r="J68" s="3"/>
      <c r="K68" s="3"/>
      <c r="L68" s="1" t="s">
        <v>96</v>
      </c>
      <c r="M68" s="1" t="s">
        <v>7</v>
      </c>
      <c r="N68" s="10"/>
    </row>
    <row r="69" spans="2:14" ht="15">
      <c r="B69" s="6" t="s">
        <v>167</v>
      </c>
      <c r="E69" s="2"/>
      <c r="F69" s="3"/>
      <c r="G69" s="1" t="s">
        <v>79</v>
      </c>
      <c r="H69" s="12"/>
      <c r="I69" s="12"/>
      <c r="J69" s="3"/>
      <c r="K69" s="3"/>
      <c r="L69" s="1" t="s">
        <v>96</v>
      </c>
      <c r="M69" s="1" t="s">
        <v>6</v>
      </c>
      <c r="N69" s="10"/>
    </row>
    <row r="70" spans="2:14" ht="15">
      <c r="B70" s="6" t="s">
        <v>159</v>
      </c>
      <c r="E70" s="2"/>
      <c r="F70" s="3"/>
      <c r="G70" s="1" t="s">
        <v>80</v>
      </c>
      <c r="H70" s="12"/>
      <c r="I70" s="12"/>
      <c r="J70" s="3"/>
      <c r="K70" s="3"/>
      <c r="L70" s="1" t="s">
        <v>96</v>
      </c>
      <c r="M70" s="1" t="s">
        <v>9</v>
      </c>
      <c r="N70" s="10"/>
    </row>
    <row r="71" spans="5:14" ht="15">
      <c r="E71" s="2"/>
      <c r="F71" s="3"/>
      <c r="G71" s="1" t="s">
        <v>81</v>
      </c>
      <c r="H71" s="12"/>
      <c r="I71" s="12"/>
      <c r="J71" s="3"/>
      <c r="K71" s="3"/>
      <c r="L71" s="1" t="s">
        <v>96</v>
      </c>
      <c r="M71" s="1" t="s">
        <v>10</v>
      </c>
      <c r="N71" s="10"/>
    </row>
    <row r="72" spans="2:14" ht="15">
      <c r="B72" s="17" t="s">
        <v>160</v>
      </c>
      <c r="E72" s="2"/>
      <c r="F72" s="3"/>
      <c r="G72" s="1" t="s">
        <v>82</v>
      </c>
      <c r="H72" s="12"/>
      <c r="I72" s="12"/>
      <c r="J72" s="3"/>
      <c r="K72" s="3"/>
      <c r="L72" s="1" t="s">
        <v>96</v>
      </c>
      <c r="M72" s="1" t="s">
        <v>8</v>
      </c>
      <c r="N72" s="10"/>
    </row>
    <row r="73" spans="2:14" ht="15">
      <c r="B73" s="17" t="s">
        <v>161</v>
      </c>
      <c r="E73" s="2"/>
      <c r="F73" s="3"/>
      <c r="G73" s="1" t="s">
        <v>83</v>
      </c>
      <c r="H73" s="12"/>
      <c r="I73" s="12"/>
      <c r="J73" s="3"/>
      <c r="K73" s="3"/>
      <c r="L73" s="1" t="s">
        <v>96</v>
      </c>
      <c r="M73" s="1" t="s">
        <v>11</v>
      </c>
      <c r="N73" s="10"/>
    </row>
    <row r="74" spans="5:14" ht="15">
      <c r="E74" s="2"/>
      <c r="F74" s="3"/>
      <c r="G74" s="1" t="s">
        <v>84</v>
      </c>
      <c r="H74" s="12"/>
      <c r="I74" s="12"/>
      <c r="J74" s="3"/>
      <c r="K74" s="3"/>
      <c r="L74" s="1" t="s">
        <v>96</v>
      </c>
      <c r="M74" s="1" t="s">
        <v>7</v>
      </c>
      <c r="N74" s="10"/>
    </row>
    <row r="75" spans="2:14" ht="15">
      <c r="B75" s="21" t="s">
        <v>166</v>
      </c>
      <c r="E75" s="2"/>
      <c r="F75" s="3"/>
      <c r="G75" s="1" t="s">
        <v>85</v>
      </c>
      <c r="H75" s="12"/>
      <c r="I75" s="12"/>
      <c r="J75" s="3"/>
      <c r="K75" s="3"/>
      <c r="L75" s="1" t="s">
        <v>96</v>
      </c>
      <c r="M75" s="1" t="s">
        <v>8</v>
      </c>
      <c r="N75" s="10"/>
    </row>
    <row r="76" spans="2:14" ht="15">
      <c r="B76" s="20" t="s">
        <v>162</v>
      </c>
      <c r="E76" s="2"/>
      <c r="F76" s="3"/>
      <c r="G76" s="1" t="s">
        <v>86</v>
      </c>
      <c r="H76" s="12"/>
      <c r="I76" s="12"/>
      <c r="J76" s="3"/>
      <c r="K76" s="3"/>
      <c r="L76" s="1" t="s">
        <v>96</v>
      </c>
      <c r="M76" s="1" t="s">
        <v>6</v>
      </c>
      <c r="N76" s="10"/>
    </row>
    <row r="77" spans="2:14" ht="15">
      <c r="B77" s="20" t="s">
        <v>163</v>
      </c>
      <c r="E77" s="2"/>
      <c r="F77" s="3"/>
      <c r="G77" s="1" t="s">
        <v>87</v>
      </c>
      <c r="H77" s="12"/>
      <c r="I77" s="12"/>
      <c r="J77" s="3"/>
      <c r="K77" s="3"/>
      <c r="L77" s="1" t="s">
        <v>96</v>
      </c>
      <c r="M77" s="1" t="s">
        <v>11</v>
      </c>
      <c r="N77" s="10"/>
    </row>
    <row r="78" spans="2:14" ht="15">
      <c r="B78" s="20" t="s">
        <v>164</v>
      </c>
      <c r="E78" s="2"/>
      <c r="F78" s="3"/>
      <c r="G78" s="1" t="s">
        <v>88</v>
      </c>
      <c r="H78" s="12"/>
      <c r="I78" s="12"/>
      <c r="J78" s="3"/>
      <c r="K78" s="3"/>
      <c r="L78" s="1" t="s">
        <v>96</v>
      </c>
      <c r="M78" s="1" t="s">
        <v>7</v>
      </c>
      <c r="N78" s="10"/>
    </row>
    <row r="79" spans="2:14" ht="15">
      <c r="B79" s="20" t="s">
        <v>165</v>
      </c>
      <c r="E79" s="2"/>
      <c r="F79" s="3"/>
      <c r="G79" s="1" t="s">
        <v>89</v>
      </c>
      <c r="H79" s="12"/>
      <c r="I79" s="12"/>
      <c r="J79" s="3"/>
      <c r="K79" s="3"/>
      <c r="L79" s="1" t="s">
        <v>96</v>
      </c>
      <c r="M79" s="1" t="s">
        <v>9</v>
      </c>
      <c r="N79" s="10"/>
    </row>
    <row r="80" spans="13:14" ht="15">
      <c r="M80" s="16" t="s">
        <v>118</v>
      </c>
      <c r="N8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2:Q31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3.28125" style="0" customWidth="1"/>
    <col min="2" max="2" width="78.140625" style="0" customWidth="1"/>
    <col min="3" max="3" width="1.8515625" style="23" customWidth="1"/>
    <col min="4" max="4" width="1.8515625" style="0" customWidth="1"/>
  </cols>
  <sheetData>
    <row r="2" spans="2:5" ht="15">
      <c r="B2" s="70" t="s">
        <v>102</v>
      </c>
      <c r="E2" t="s">
        <v>198</v>
      </c>
    </row>
    <row r="3" spans="2:17" ht="90">
      <c r="B3" s="71"/>
      <c r="E3" t="s">
        <v>0</v>
      </c>
      <c r="F3" t="s">
        <v>190</v>
      </c>
      <c r="G3" t="s">
        <v>1</v>
      </c>
      <c r="H3" t="s">
        <v>2</v>
      </c>
      <c r="I3" t="s">
        <v>197</v>
      </c>
      <c r="J3" s="52" t="s">
        <v>193</v>
      </c>
      <c r="K3" s="52" t="s">
        <v>192</v>
      </c>
      <c r="L3" s="52" t="s">
        <v>191</v>
      </c>
      <c r="M3" s="52" t="s">
        <v>194</v>
      </c>
      <c r="N3" s="52" t="s">
        <v>195</v>
      </c>
      <c r="O3" s="52" t="s">
        <v>199</v>
      </c>
      <c r="P3" s="52" t="s">
        <v>200</v>
      </c>
      <c r="Q3" s="52" t="s">
        <v>201</v>
      </c>
    </row>
    <row r="4" spans="2:16" ht="15">
      <c r="B4" s="39" t="s">
        <v>204</v>
      </c>
      <c r="F4">
        <v>123100</v>
      </c>
      <c r="G4" s="51" t="s">
        <v>18</v>
      </c>
      <c r="J4">
        <v>2</v>
      </c>
      <c r="K4">
        <v>2.5</v>
      </c>
      <c r="L4">
        <v>2</v>
      </c>
      <c r="M4">
        <v>4</v>
      </c>
      <c r="N4">
        <v>2.5</v>
      </c>
      <c r="P4" s="98"/>
    </row>
    <row r="5" spans="2:14" ht="15">
      <c r="B5" t="s">
        <v>211</v>
      </c>
      <c r="F5">
        <f ca="1">F4+ROUND(10*RAND(),0)</f>
        <v>123101</v>
      </c>
      <c r="G5" s="51" t="s">
        <v>17</v>
      </c>
      <c r="J5">
        <v>4.5</v>
      </c>
      <c r="K5">
        <v>3</v>
      </c>
      <c r="L5">
        <v>4.5</v>
      </c>
      <c r="M5">
        <v>2</v>
      </c>
      <c r="N5">
        <v>3</v>
      </c>
    </row>
    <row r="6" spans="2:14" ht="15">
      <c r="B6" t="s">
        <v>212</v>
      </c>
      <c r="F6">
        <f aca="true" ca="1" t="shared" si="0" ref="F6:F30">F5+ROUND(10*RAND(),0)</f>
        <v>123109</v>
      </c>
      <c r="G6" s="51" t="s">
        <v>16</v>
      </c>
      <c r="J6">
        <v>2</v>
      </c>
      <c r="K6">
        <v>2.5</v>
      </c>
      <c r="L6">
        <v>2</v>
      </c>
      <c r="M6">
        <v>4</v>
      </c>
      <c r="N6">
        <v>2.5</v>
      </c>
    </row>
    <row r="7" spans="6:14" ht="15">
      <c r="F7">
        <f ca="1" t="shared" si="0"/>
        <v>123111</v>
      </c>
      <c r="G7" s="51" t="s">
        <v>15</v>
      </c>
      <c r="J7">
        <v>3</v>
      </c>
      <c r="K7">
        <v>4.5</v>
      </c>
      <c r="L7">
        <v>3</v>
      </c>
      <c r="M7">
        <v>5.5</v>
      </c>
      <c r="N7">
        <v>4.5</v>
      </c>
    </row>
    <row r="8" spans="2:14" ht="15">
      <c r="B8" s="39" t="s">
        <v>202</v>
      </c>
      <c r="F8">
        <f ca="1" t="shared" si="0"/>
        <v>123120</v>
      </c>
      <c r="G8" s="51" t="s">
        <v>14</v>
      </c>
      <c r="J8" t="s">
        <v>196</v>
      </c>
      <c r="K8">
        <v>3</v>
      </c>
      <c r="L8">
        <v>-1</v>
      </c>
      <c r="M8">
        <v>6</v>
      </c>
      <c r="N8">
        <v>3</v>
      </c>
    </row>
    <row r="9" spans="2:14" ht="15">
      <c r="B9" t="s">
        <v>213</v>
      </c>
      <c r="F9">
        <f ca="1" t="shared" si="0"/>
        <v>123124</v>
      </c>
      <c r="G9" s="51" t="s">
        <v>13</v>
      </c>
      <c r="J9">
        <v>2</v>
      </c>
      <c r="K9">
        <v>2</v>
      </c>
      <c r="L9">
        <v>2</v>
      </c>
      <c r="M9">
        <v>3</v>
      </c>
      <c r="N9">
        <v>2</v>
      </c>
    </row>
    <row r="10" spans="2:14" ht="15">
      <c r="B10" t="s">
        <v>214</v>
      </c>
      <c r="F10">
        <f ca="1" t="shared" si="0"/>
        <v>123128</v>
      </c>
      <c r="G10" s="51" t="s">
        <v>19</v>
      </c>
      <c r="J10">
        <v>5</v>
      </c>
      <c r="K10">
        <v>4</v>
      </c>
      <c r="L10">
        <v>5</v>
      </c>
      <c r="M10">
        <v>5</v>
      </c>
      <c r="N10">
        <v>4</v>
      </c>
    </row>
    <row r="11" spans="2:14" ht="15">
      <c r="B11" t="s">
        <v>215</v>
      </c>
      <c r="F11">
        <f ca="1" t="shared" si="0"/>
        <v>123138</v>
      </c>
      <c r="G11" s="51" t="s">
        <v>20</v>
      </c>
      <c r="J11">
        <v>3</v>
      </c>
      <c r="K11">
        <v>5.5</v>
      </c>
      <c r="L11">
        <v>3</v>
      </c>
      <c r="M11">
        <v>4.5</v>
      </c>
      <c r="N11">
        <v>5.5</v>
      </c>
    </row>
    <row r="12" spans="2:14" ht="15">
      <c r="B12" t="s">
        <v>216</v>
      </c>
      <c r="F12">
        <f ca="1" t="shared" si="0"/>
        <v>123143</v>
      </c>
      <c r="G12" s="51" t="s">
        <v>21</v>
      </c>
      <c r="J12">
        <v>2.5</v>
      </c>
      <c r="K12">
        <v>6</v>
      </c>
      <c r="L12">
        <v>2.5</v>
      </c>
      <c r="M12">
        <v>2.5</v>
      </c>
      <c r="N12">
        <v>6</v>
      </c>
    </row>
    <row r="13" spans="2:14" ht="15">
      <c r="B13" t="s">
        <v>217</v>
      </c>
      <c r="F13">
        <f ca="1" t="shared" si="0"/>
        <v>123143</v>
      </c>
      <c r="G13" s="51" t="s">
        <v>22</v>
      </c>
      <c r="J13">
        <v>4.5</v>
      </c>
      <c r="K13">
        <v>3</v>
      </c>
      <c r="L13">
        <v>4.5</v>
      </c>
      <c r="M13">
        <v>4.5</v>
      </c>
      <c r="N13">
        <v>3</v>
      </c>
    </row>
    <row r="14" spans="2:14" ht="15">
      <c r="B14" t="s">
        <v>218</v>
      </c>
      <c r="F14">
        <f ca="1" t="shared" si="0"/>
        <v>123150</v>
      </c>
      <c r="G14" s="51" t="s">
        <v>23</v>
      </c>
      <c r="J14">
        <v>3</v>
      </c>
      <c r="K14">
        <v>4</v>
      </c>
      <c r="L14">
        <v>3</v>
      </c>
      <c r="M14">
        <v>3</v>
      </c>
      <c r="N14">
        <v>4</v>
      </c>
    </row>
    <row r="15" spans="2:14" ht="15">
      <c r="B15" t="s">
        <v>219</v>
      </c>
      <c r="F15">
        <f ca="1" t="shared" si="0"/>
        <v>123152</v>
      </c>
      <c r="G15" s="51" t="s">
        <v>24</v>
      </c>
      <c r="J15">
        <v>2</v>
      </c>
      <c r="K15">
        <v>2</v>
      </c>
      <c r="L15">
        <v>2</v>
      </c>
      <c r="M15">
        <v>2</v>
      </c>
      <c r="N15">
        <v>2</v>
      </c>
    </row>
    <row r="16" spans="2:14" ht="15">
      <c r="B16" t="s">
        <v>220</v>
      </c>
      <c r="F16">
        <f ca="1" t="shared" si="0"/>
        <v>123155</v>
      </c>
      <c r="G16" s="51" t="s">
        <v>25</v>
      </c>
      <c r="J16">
        <v>4</v>
      </c>
      <c r="K16">
        <v>5</v>
      </c>
      <c r="L16">
        <v>4</v>
      </c>
      <c r="M16">
        <v>4</v>
      </c>
      <c r="N16">
        <v>5</v>
      </c>
    </row>
    <row r="17" spans="2:14" ht="15">
      <c r="B17" t="s">
        <v>221</v>
      </c>
      <c r="F17">
        <f ca="1" t="shared" si="0"/>
        <v>123158</v>
      </c>
      <c r="G17" s="51" t="s">
        <v>26</v>
      </c>
      <c r="J17">
        <v>5.5</v>
      </c>
      <c r="K17">
        <v>2</v>
      </c>
      <c r="L17">
        <v>5.5</v>
      </c>
      <c r="N17">
        <v>2</v>
      </c>
    </row>
    <row r="18" spans="2:14" ht="15">
      <c r="B18" t="s">
        <v>222</v>
      </c>
      <c r="F18">
        <f ca="1" t="shared" si="0"/>
        <v>123168</v>
      </c>
      <c r="G18" s="51" t="s">
        <v>27</v>
      </c>
      <c r="J18">
        <v>6</v>
      </c>
      <c r="K18">
        <v>3.5</v>
      </c>
      <c r="L18">
        <v>6</v>
      </c>
      <c r="N18">
        <v>3.5</v>
      </c>
    </row>
    <row r="19" spans="2:14" ht="15">
      <c r="B19" t="s">
        <v>223</v>
      </c>
      <c r="F19">
        <f ca="1" t="shared" si="0"/>
        <v>123176</v>
      </c>
      <c r="G19" s="51" t="s">
        <v>28</v>
      </c>
      <c r="J19">
        <v>3</v>
      </c>
      <c r="K19">
        <v>2</v>
      </c>
      <c r="L19">
        <v>3</v>
      </c>
      <c r="M19">
        <v>3</v>
      </c>
      <c r="N19">
        <v>2</v>
      </c>
    </row>
    <row r="20" spans="2:14" ht="15">
      <c r="B20" t="s">
        <v>224</v>
      </c>
      <c r="F20">
        <f ca="1" t="shared" si="0"/>
        <v>123182</v>
      </c>
      <c r="G20" s="51" t="s">
        <v>29</v>
      </c>
      <c r="J20">
        <v>4</v>
      </c>
      <c r="K20">
        <v>4.5</v>
      </c>
      <c r="L20">
        <v>4</v>
      </c>
      <c r="M20">
        <v>5</v>
      </c>
      <c r="N20">
        <v>4.5</v>
      </c>
    </row>
    <row r="21" spans="2:14" ht="15">
      <c r="B21" t="s">
        <v>225</v>
      </c>
      <c r="F21">
        <f ca="1" t="shared" si="0"/>
        <v>123185</v>
      </c>
      <c r="G21" s="51" t="s">
        <v>30</v>
      </c>
      <c r="J21">
        <v>2</v>
      </c>
      <c r="K21">
        <v>2</v>
      </c>
      <c r="L21">
        <v>2</v>
      </c>
      <c r="M21">
        <v>4.5</v>
      </c>
      <c r="N21">
        <v>3</v>
      </c>
    </row>
    <row r="22" spans="2:14" ht="15">
      <c r="B22" t="s">
        <v>226</v>
      </c>
      <c r="F22">
        <f ca="1" t="shared" si="0"/>
        <v>123193</v>
      </c>
      <c r="G22" s="51" t="s">
        <v>31</v>
      </c>
      <c r="J22">
        <v>5</v>
      </c>
      <c r="K22">
        <v>3.5</v>
      </c>
      <c r="L22">
        <v>5</v>
      </c>
      <c r="M22">
        <v>2</v>
      </c>
      <c r="N22">
        <v>3.5</v>
      </c>
    </row>
    <row r="23" spans="2:14" ht="15">
      <c r="B23" t="s">
        <v>227</v>
      </c>
      <c r="F23">
        <f ca="1" t="shared" si="0"/>
        <v>123194</v>
      </c>
      <c r="G23" s="51" t="s">
        <v>32</v>
      </c>
      <c r="J23">
        <v>2</v>
      </c>
      <c r="K23">
        <v>2</v>
      </c>
      <c r="L23">
        <v>2</v>
      </c>
      <c r="M23">
        <v>3</v>
      </c>
      <c r="N23">
        <v>3.5</v>
      </c>
    </row>
    <row r="24" spans="2:14" ht="15">
      <c r="B24" t="s">
        <v>228</v>
      </c>
      <c r="F24">
        <f ca="1" t="shared" si="0"/>
        <v>123197</v>
      </c>
      <c r="G24" s="51" t="s">
        <v>33</v>
      </c>
      <c r="J24">
        <v>3.5</v>
      </c>
      <c r="K24">
        <v>3.5</v>
      </c>
      <c r="L24">
        <v>3.5</v>
      </c>
      <c r="N24">
        <v>2</v>
      </c>
    </row>
    <row r="25" spans="2:14" ht="15">
      <c r="B25" t="s">
        <v>229</v>
      </c>
      <c r="F25">
        <f ca="1" t="shared" si="0"/>
        <v>123201</v>
      </c>
      <c r="G25" s="51" t="s">
        <v>34</v>
      </c>
      <c r="J25">
        <v>2</v>
      </c>
      <c r="K25">
        <v>2</v>
      </c>
      <c r="L25">
        <v>2</v>
      </c>
      <c r="M25">
        <v>2</v>
      </c>
      <c r="N25">
        <v>4.5</v>
      </c>
    </row>
    <row r="26" spans="2:14" ht="15">
      <c r="B26" t="s">
        <v>230</v>
      </c>
      <c r="F26">
        <f ca="1" t="shared" si="0"/>
        <v>123208</v>
      </c>
      <c r="G26" s="51" t="s">
        <v>35</v>
      </c>
      <c r="J26">
        <v>4.5</v>
      </c>
      <c r="K26">
        <v>4.5</v>
      </c>
      <c r="L26">
        <v>4.5</v>
      </c>
      <c r="N26">
        <v>3</v>
      </c>
    </row>
    <row r="27" spans="2:14" ht="15">
      <c r="B27" s="105" t="s">
        <v>425</v>
      </c>
      <c r="F27">
        <f ca="1" t="shared" si="0"/>
        <v>123216</v>
      </c>
      <c r="G27" s="51" t="s">
        <v>36</v>
      </c>
      <c r="J27">
        <v>3</v>
      </c>
      <c r="K27">
        <v>4.5</v>
      </c>
      <c r="L27">
        <v>3</v>
      </c>
      <c r="M27">
        <v>3</v>
      </c>
      <c r="N27">
        <v>3.5</v>
      </c>
    </row>
    <row r="28" spans="2:14" ht="15">
      <c r="B28" s="39" t="s">
        <v>203</v>
      </c>
      <c r="F28">
        <f ca="1" t="shared" si="0"/>
        <v>123217</v>
      </c>
      <c r="G28" s="51" t="s">
        <v>37</v>
      </c>
      <c r="J28">
        <v>3.5</v>
      </c>
      <c r="K28">
        <v>3</v>
      </c>
      <c r="L28">
        <v>3.5</v>
      </c>
      <c r="M28">
        <v>2.5</v>
      </c>
      <c r="N28">
        <v>2</v>
      </c>
    </row>
    <row r="29" spans="2:14" ht="15">
      <c r="B29" t="s">
        <v>231</v>
      </c>
      <c r="F29">
        <f ca="1" t="shared" si="0"/>
        <v>123220</v>
      </c>
      <c r="G29" s="51" t="s">
        <v>38</v>
      </c>
      <c r="J29">
        <v>4</v>
      </c>
      <c r="K29">
        <v>3.5</v>
      </c>
      <c r="L29">
        <v>4</v>
      </c>
      <c r="M29">
        <v>4</v>
      </c>
      <c r="N29">
        <v>3.5</v>
      </c>
    </row>
    <row r="30" spans="2:14" ht="15">
      <c r="B30" t="s">
        <v>232</v>
      </c>
      <c r="F30">
        <f ca="1" t="shared" si="0"/>
        <v>123221</v>
      </c>
      <c r="G30" s="51" t="s">
        <v>39</v>
      </c>
      <c r="J30">
        <v>4</v>
      </c>
      <c r="K30">
        <v>4</v>
      </c>
      <c r="L30">
        <v>5</v>
      </c>
      <c r="M30">
        <v>4</v>
      </c>
      <c r="N30">
        <v>4</v>
      </c>
    </row>
    <row r="31" ht="15">
      <c r="B31" t="s">
        <v>233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rgb="FF92D050"/>
  </sheetPr>
  <dimension ref="B2:G70"/>
  <sheetViews>
    <sheetView tabSelected="1" zoomScale="145" zoomScaleNormal="145" zoomScalePageLayoutView="0" workbookViewId="0" topLeftCell="A1">
      <selection activeCell="F36" sqref="F36:G39"/>
    </sheetView>
  </sheetViews>
  <sheetFormatPr defaultColWidth="9.140625" defaultRowHeight="15"/>
  <cols>
    <col min="1" max="1" width="3.421875" style="0" customWidth="1"/>
    <col min="2" max="2" width="92.7109375" style="0" customWidth="1"/>
    <col min="3" max="3" width="3.421875" style="0" customWidth="1"/>
    <col min="4" max="4" width="39.57421875" style="0" bestFit="1" customWidth="1"/>
    <col min="5" max="5" width="16.28125" style="0" customWidth="1"/>
    <col min="6" max="6" width="16.28125" style="7" bestFit="1" customWidth="1"/>
  </cols>
  <sheetData>
    <row r="2" spans="2:5" ht="15">
      <c r="B2" s="4" t="s">
        <v>102</v>
      </c>
      <c r="D2" s="4" t="s">
        <v>394</v>
      </c>
      <c r="E2" s="4" t="s">
        <v>364</v>
      </c>
    </row>
    <row r="3" spans="4:5" ht="15">
      <c r="D3" s="96" t="s">
        <v>357</v>
      </c>
      <c r="E3" s="96"/>
    </row>
    <row r="4" spans="2:5" ht="15">
      <c r="B4" s="94"/>
      <c r="D4" s="96" t="s">
        <v>363</v>
      </c>
      <c r="E4" s="96"/>
    </row>
    <row r="5" spans="2:5" ht="15">
      <c r="B5" s="95" t="s">
        <v>347</v>
      </c>
      <c r="D5" s="96" t="s">
        <v>362</v>
      </c>
      <c r="E5" s="96"/>
    </row>
    <row r="6" ht="15">
      <c r="B6" s="94" t="s">
        <v>350</v>
      </c>
    </row>
    <row r="7" spans="2:5" ht="15">
      <c r="B7" s="94" t="s">
        <v>354</v>
      </c>
      <c r="D7" s="4" t="s">
        <v>393</v>
      </c>
      <c r="E7" s="4" t="s">
        <v>364</v>
      </c>
    </row>
    <row r="8" spans="2:6" ht="15">
      <c r="B8" s="94" t="s">
        <v>348</v>
      </c>
      <c r="D8" s="78" t="s">
        <v>365</v>
      </c>
      <c r="E8" s="78"/>
      <c r="F8" s="72">
        <f ca="1">TODAY()</f>
        <v>43436</v>
      </c>
    </row>
    <row r="9" spans="2:6" ht="15">
      <c r="B9" s="94" t="s">
        <v>349</v>
      </c>
      <c r="D9" s="78" t="s">
        <v>366</v>
      </c>
      <c r="E9" s="78"/>
      <c r="F9" s="73">
        <f ca="1">NOW()</f>
        <v>43436.44611655093</v>
      </c>
    </row>
    <row r="10" spans="2:6" ht="15">
      <c r="B10" s="94" t="s">
        <v>351</v>
      </c>
      <c r="D10" s="78" t="s">
        <v>367</v>
      </c>
      <c r="E10" s="78"/>
      <c r="F10" s="7">
        <f ca="1">WEEKDAY(TODAY(),2)</f>
        <v>7</v>
      </c>
    </row>
    <row r="11" spans="2:6" ht="15">
      <c r="B11" s="94" t="s">
        <v>352</v>
      </c>
      <c r="D11" s="78" t="s">
        <v>372</v>
      </c>
      <c r="E11" s="78"/>
      <c r="F11" s="7">
        <f ca="1">YEAR(TODAY())</f>
        <v>2018</v>
      </c>
    </row>
    <row r="12" spans="2:6" ht="15">
      <c r="B12" s="94"/>
      <c r="D12" s="78" t="s">
        <v>373</v>
      </c>
      <c r="E12" s="78"/>
      <c r="F12" s="7">
        <f ca="1">MONTH(TODAY())</f>
        <v>12</v>
      </c>
    </row>
    <row r="13" spans="4:6" ht="15">
      <c r="D13" s="78" t="s">
        <v>374</v>
      </c>
      <c r="E13" s="78"/>
      <c r="F13" s="7">
        <f ca="1">DAY(TODAY())</f>
        <v>2</v>
      </c>
    </row>
    <row r="14" spans="2:6" ht="15">
      <c r="B14" s="28"/>
      <c r="D14" s="78" t="s">
        <v>375</v>
      </c>
      <c r="E14" s="78"/>
      <c r="F14" s="7">
        <f ca="1">HOUR(NOW())</f>
        <v>10</v>
      </c>
    </row>
    <row r="15" spans="2:6" ht="15">
      <c r="B15" s="79" t="s">
        <v>355</v>
      </c>
      <c r="D15" s="78" t="s">
        <v>376</v>
      </c>
      <c r="E15" s="78"/>
      <c r="F15" s="7">
        <f ca="1">MINUTE(NOW())</f>
        <v>42</v>
      </c>
    </row>
    <row r="16" spans="2:6" ht="15">
      <c r="B16" s="28" t="s">
        <v>356</v>
      </c>
      <c r="D16" s="78" t="s">
        <v>377</v>
      </c>
      <c r="E16" s="78"/>
      <c r="F16" s="7">
        <f ca="1">SECOND(NOW())</f>
        <v>24</v>
      </c>
    </row>
    <row r="17" spans="2:6" ht="15">
      <c r="B17" s="28"/>
      <c r="D17" s="78" t="s">
        <v>368</v>
      </c>
      <c r="E17" s="78"/>
      <c r="F17" s="7">
        <f ca="1">_XLL.NUM.TYG(TODAY(),2)</f>
        <v>48</v>
      </c>
    </row>
    <row r="18" spans="4:6" ht="15">
      <c r="D18" s="78" t="s">
        <v>370</v>
      </c>
      <c r="E18" s="78"/>
      <c r="F18" s="72">
        <f ca="1">TODAY()-1</f>
        <v>43435</v>
      </c>
    </row>
    <row r="19" spans="2:6" ht="15">
      <c r="B19" s="77"/>
      <c r="D19" s="78" t="s">
        <v>369</v>
      </c>
      <c r="E19" s="78"/>
      <c r="F19" s="73">
        <f ca="1">NOW()+1/24</f>
        <v>43436.48778321759</v>
      </c>
    </row>
    <row r="20" spans="2:6" ht="15">
      <c r="B20" s="76" t="s">
        <v>353</v>
      </c>
      <c r="D20" s="78" t="s">
        <v>371</v>
      </c>
      <c r="E20" s="78"/>
      <c r="F20" s="7" t="str">
        <f ca="1">CONCATENATE("Jest ",MONTH(TODAY())," miesiąc")</f>
        <v>Jest 12 miesiąc</v>
      </c>
    </row>
    <row r="21" ht="15.75" thickBot="1">
      <c r="B21" s="77" t="s">
        <v>400</v>
      </c>
    </row>
    <row r="22" spans="2:7" ht="15.75" thickBot="1">
      <c r="B22" s="77" t="s">
        <v>401</v>
      </c>
      <c r="D22" s="109"/>
      <c r="E22" s="87" t="s">
        <v>391</v>
      </c>
      <c r="F22" s="93">
        <v>10000</v>
      </c>
      <c r="G22" s="111"/>
    </row>
    <row r="23" spans="2:7" ht="15.75" thickBot="1">
      <c r="B23" s="77"/>
      <c r="D23" s="110"/>
      <c r="E23" s="87" t="s">
        <v>395</v>
      </c>
      <c r="F23" s="93">
        <v>25</v>
      </c>
      <c r="G23" s="112"/>
    </row>
    <row r="24" spans="2:7" ht="15.75" thickBot="1">
      <c r="B24" s="76" t="s">
        <v>358</v>
      </c>
      <c r="D24" s="82" t="s">
        <v>396</v>
      </c>
      <c r="E24" s="83" t="s">
        <v>389</v>
      </c>
      <c r="F24" s="83" t="s">
        <v>390</v>
      </c>
      <c r="G24" s="82" t="s">
        <v>392</v>
      </c>
    </row>
    <row r="25" spans="2:7" ht="15.75" thickBot="1">
      <c r="B25" s="77" t="s">
        <v>417</v>
      </c>
      <c r="D25" s="87" t="s">
        <v>378</v>
      </c>
      <c r="E25" s="92">
        <v>12</v>
      </c>
      <c r="F25" s="88">
        <f>$F$23*E25-$F$22</f>
        <v>-9700</v>
      </c>
      <c r="G25" s="84">
        <f>ROUNDDOWN(AVERAGE($E$25:$E$35)/MEDIAN($E$25:$E$35)*SQRT(E25),0)</f>
        <v>3</v>
      </c>
    </row>
    <row r="26" spans="2:7" ht="15.75" thickBot="1">
      <c r="B26" s="77" t="s">
        <v>418</v>
      </c>
      <c r="D26" s="87" t="s">
        <v>379</v>
      </c>
      <c r="E26" s="92">
        <v>60</v>
      </c>
      <c r="F26" s="88">
        <f aca="true" t="shared" si="0" ref="F26:F35">$F$23*E26-$F$22</f>
        <v>-8500</v>
      </c>
      <c r="G26" s="84">
        <f aca="true" t="shared" si="1" ref="G26:G35">ROUNDDOWN(AVERAGE($E$25:$E$35)/MEDIAN($E$25:$E$35)*SQRT(E26),0)</f>
        <v>8</v>
      </c>
    </row>
    <row r="27" spans="2:7" ht="15">
      <c r="B27" s="77" t="s">
        <v>419</v>
      </c>
      <c r="D27" s="84" t="s">
        <v>380</v>
      </c>
      <c r="E27" s="89">
        <f>E26</f>
        <v>60</v>
      </c>
      <c r="F27" s="85">
        <f t="shared" si="0"/>
        <v>-8500</v>
      </c>
      <c r="G27" s="84">
        <f t="shared" si="1"/>
        <v>8</v>
      </c>
    </row>
    <row r="28" spans="2:7" ht="15">
      <c r="B28" s="77"/>
      <c r="D28" s="84" t="s">
        <v>381</v>
      </c>
      <c r="E28" s="86">
        <f>E27+2*(E$26-E$25)</f>
        <v>156</v>
      </c>
      <c r="F28" s="85">
        <f t="shared" si="0"/>
        <v>-6100</v>
      </c>
      <c r="G28" s="84">
        <f t="shared" si="1"/>
        <v>13</v>
      </c>
    </row>
    <row r="29" spans="4:7" ht="15">
      <c r="D29" s="84" t="s">
        <v>382</v>
      </c>
      <c r="E29" s="86">
        <f aca="true" t="shared" si="2" ref="E29:E35">E28+2*(E$26-E$25)</f>
        <v>252</v>
      </c>
      <c r="F29" s="85">
        <f t="shared" si="0"/>
        <v>-3700</v>
      </c>
      <c r="G29" s="84">
        <f t="shared" si="1"/>
        <v>16</v>
      </c>
    </row>
    <row r="30" spans="2:7" ht="15">
      <c r="B30" s="75"/>
      <c r="D30" s="84" t="s">
        <v>383</v>
      </c>
      <c r="E30" s="86">
        <f t="shared" si="2"/>
        <v>348</v>
      </c>
      <c r="F30" s="85">
        <f t="shared" si="0"/>
        <v>-1300</v>
      </c>
      <c r="G30" s="84">
        <f t="shared" si="1"/>
        <v>19</v>
      </c>
    </row>
    <row r="31" spans="2:7" ht="15">
      <c r="B31" s="74" t="s">
        <v>359</v>
      </c>
      <c r="D31" s="84" t="s">
        <v>384</v>
      </c>
      <c r="E31" s="86">
        <f t="shared" si="2"/>
        <v>444</v>
      </c>
      <c r="F31" s="85">
        <f t="shared" si="0"/>
        <v>1100</v>
      </c>
      <c r="G31" s="84">
        <f t="shared" si="1"/>
        <v>22</v>
      </c>
    </row>
    <row r="32" spans="2:7" ht="15">
      <c r="B32" s="75" t="s">
        <v>360</v>
      </c>
      <c r="D32" s="84" t="s">
        <v>385</v>
      </c>
      <c r="E32" s="86">
        <f t="shared" si="2"/>
        <v>540</v>
      </c>
      <c r="F32" s="85">
        <f t="shared" si="0"/>
        <v>3500</v>
      </c>
      <c r="G32" s="84">
        <f t="shared" si="1"/>
        <v>24</v>
      </c>
    </row>
    <row r="33" spans="2:7" ht="15">
      <c r="B33" s="75" t="s">
        <v>361</v>
      </c>
      <c r="D33" s="84" t="s">
        <v>386</v>
      </c>
      <c r="E33" s="86">
        <f t="shared" si="2"/>
        <v>636</v>
      </c>
      <c r="F33" s="85">
        <f t="shared" si="0"/>
        <v>5900</v>
      </c>
      <c r="G33" s="84">
        <f t="shared" si="1"/>
        <v>26</v>
      </c>
    </row>
    <row r="34" spans="2:7" ht="15">
      <c r="B34" s="75"/>
      <c r="D34" s="84" t="s">
        <v>387</v>
      </c>
      <c r="E34" s="86">
        <f t="shared" si="2"/>
        <v>732</v>
      </c>
      <c r="F34" s="85">
        <f t="shared" si="0"/>
        <v>8300</v>
      </c>
      <c r="G34" s="84">
        <f t="shared" si="1"/>
        <v>28</v>
      </c>
    </row>
    <row r="35" spans="4:7" ht="15">
      <c r="D35" s="84" t="s">
        <v>388</v>
      </c>
      <c r="E35" s="86">
        <f t="shared" si="2"/>
        <v>828</v>
      </c>
      <c r="F35" s="85">
        <f t="shared" si="0"/>
        <v>10700</v>
      </c>
      <c r="G35" s="84">
        <f t="shared" si="1"/>
        <v>30</v>
      </c>
    </row>
    <row r="36" spans="2:7" ht="15">
      <c r="B36" s="99"/>
      <c r="D36" s="90" t="s">
        <v>397</v>
      </c>
      <c r="E36" s="91"/>
      <c r="F36" s="114"/>
      <c r="G36" s="115"/>
    </row>
    <row r="37" spans="2:7" ht="15">
      <c r="B37" s="100" t="s">
        <v>420</v>
      </c>
      <c r="D37" s="90" t="s">
        <v>398</v>
      </c>
      <c r="E37" s="91"/>
      <c r="F37" s="116"/>
      <c r="G37" s="113"/>
    </row>
    <row r="38" spans="2:7" ht="15">
      <c r="B38" s="99" t="s">
        <v>421</v>
      </c>
      <c r="D38" s="90" t="s">
        <v>199</v>
      </c>
      <c r="E38" s="91"/>
      <c r="F38" s="116"/>
      <c r="G38" s="113"/>
    </row>
    <row r="39" spans="2:7" ht="15">
      <c r="B39" s="99" t="s">
        <v>422</v>
      </c>
      <c r="D39" s="90" t="s">
        <v>399</v>
      </c>
      <c r="E39" s="91"/>
      <c r="F39" s="116"/>
      <c r="G39" s="113"/>
    </row>
    <row r="40" ht="15">
      <c r="B40" s="99" t="s">
        <v>423</v>
      </c>
    </row>
    <row r="41" spans="2:5" ht="15">
      <c r="B41" s="99"/>
      <c r="D41" s="4" t="s">
        <v>402</v>
      </c>
      <c r="E41" s="4" t="s">
        <v>410</v>
      </c>
    </row>
    <row r="42" spans="4:5" ht="15">
      <c r="D42" s="97" t="s">
        <v>359</v>
      </c>
      <c r="E42" s="97" t="s">
        <v>409</v>
      </c>
    </row>
    <row r="43" spans="2:5" ht="15">
      <c r="B43" s="81"/>
      <c r="D43" s="97" t="s">
        <v>403</v>
      </c>
      <c r="E43" s="97" t="s">
        <v>411</v>
      </c>
    </row>
    <row r="44" spans="2:5" ht="15">
      <c r="B44" s="80" t="s">
        <v>426</v>
      </c>
      <c r="D44" s="97" t="s">
        <v>404</v>
      </c>
      <c r="E44" s="97" t="s">
        <v>412</v>
      </c>
    </row>
    <row r="45" spans="2:5" ht="15">
      <c r="B45" s="81" t="s">
        <v>427</v>
      </c>
      <c r="D45" s="97" t="s">
        <v>405</v>
      </c>
      <c r="E45" s="97" t="s">
        <v>413</v>
      </c>
    </row>
    <row r="46" spans="2:5" ht="15">
      <c r="B46" s="101" t="s">
        <v>430</v>
      </c>
      <c r="D46" s="97" t="s">
        <v>406</v>
      </c>
      <c r="E46" s="97" t="s">
        <v>414</v>
      </c>
    </row>
    <row r="47" spans="2:5" ht="15">
      <c r="B47" s="101" t="s">
        <v>431</v>
      </c>
      <c r="D47" s="97" t="s">
        <v>407</v>
      </c>
      <c r="E47" s="97" t="s">
        <v>415</v>
      </c>
    </row>
    <row r="48" spans="2:5" ht="15">
      <c r="B48" s="101" t="s">
        <v>424</v>
      </c>
      <c r="D48" s="97" t="s">
        <v>408</v>
      </c>
      <c r="E48" s="97" t="s">
        <v>416</v>
      </c>
    </row>
    <row r="49" ht="15">
      <c r="B49" s="101" t="s">
        <v>428</v>
      </c>
    </row>
    <row r="50" ht="15">
      <c r="B50" s="101" t="s">
        <v>429</v>
      </c>
    </row>
    <row r="51" ht="15">
      <c r="B51" s="81"/>
    </row>
    <row r="53" ht="15">
      <c r="B53" s="102"/>
    </row>
    <row r="54" ht="15">
      <c r="B54" s="103" t="s">
        <v>433</v>
      </c>
    </row>
    <row r="55" ht="15">
      <c r="B55" s="102" t="s">
        <v>434</v>
      </c>
    </row>
    <row r="56" ht="15">
      <c r="B56" s="102" t="s">
        <v>435</v>
      </c>
    </row>
    <row r="57" ht="15">
      <c r="B57" s="102" t="s">
        <v>436</v>
      </c>
    </row>
    <row r="58" ht="15">
      <c r="B58" s="104" t="s">
        <v>432</v>
      </c>
    </row>
    <row r="59" ht="15">
      <c r="B59" s="102" t="s">
        <v>437</v>
      </c>
    </row>
    <row r="60" ht="15">
      <c r="B60" s="102"/>
    </row>
    <row r="62" ht="15">
      <c r="B62" s="106"/>
    </row>
    <row r="63" ht="15">
      <c r="B63" s="107" t="s">
        <v>438</v>
      </c>
    </row>
    <row r="64" ht="15">
      <c r="B64" s="106" t="s">
        <v>439</v>
      </c>
    </row>
    <row r="65" ht="15">
      <c r="B65" s="106" t="s">
        <v>440</v>
      </c>
    </row>
    <row r="66" ht="15">
      <c r="B66" s="106" t="s">
        <v>441</v>
      </c>
    </row>
    <row r="67" ht="15">
      <c r="B67" s="106" t="s">
        <v>442</v>
      </c>
    </row>
    <row r="68" ht="15">
      <c r="B68" s="106" t="s">
        <v>443</v>
      </c>
    </row>
    <row r="69" ht="15">
      <c r="B69" s="108" t="s">
        <v>444</v>
      </c>
    </row>
    <row r="70" ht="15">
      <c r="B70" s="106"/>
    </row>
  </sheetData>
  <sheetProtection/>
  <mergeCells count="3">
    <mergeCell ref="D22:D23"/>
    <mergeCell ref="G22:G23"/>
    <mergeCell ref="F36:G39"/>
  </mergeCells>
  <hyperlinks>
    <hyperlink ref="B48" r:id="rId1" display="http://excelszkolenie.pl/Formularze.htm"/>
    <hyperlink ref="B49" r:id="rId2" display="http://excelszkolenie.pl/ProfesjonaleneRaporty.htm"/>
    <hyperlink ref="B50" r:id="rId3" display="http://excelszkolenie.pl/Fragmentator.htm"/>
    <hyperlink ref="B46" r:id="rId4" display="http://excelszkolenie.pl/GrupyiKonspekt.htm"/>
    <hyperlink ref="B47" r:id="rId5" display="http://excelszkolenie.pl/InspekcjaFormul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asandomierski</dc:creator>
  <cp:keywords/>
  <dc:description/>
  <cp:lastModifiedBy>asandomierski</cp:lastModifiedBy>
  <dcterms:created xsi:type="dcterms:W3CDTF">2018-11-04T09:59:07Z</dcterms:created>
  <dcterms:modified xsi:type="dcterms:W3CDTF">2018-12-02T09:43:47Z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